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activeTab="0"/>
  </bookViews>
  <sheets>
    <sheet name="01 - General Fund" sheetId="1" r:id="rId1"/>
    <sheet name="06 - Water Fund " sheetId="2" r:id="rId2"/>
    <sheet name="03- Fire Tax Fund" sheetId="3" r:id="rId3"/>
    <sheet name="33 - Trash Fund" sheetId="4" r:id="rId4"/>
    <sheet name="24 - Equipment Reserve Fund" sheetId="5" r:id="rId5"/>
    <sheet name="35 - Liquid Fuels Fund" sheetId="6" r:id="rId6"/>
    <sheet name="23- Park &amp; Open Space" sheetId="7" r:id="rId7"/>
    <sheet name="04 - Snow Maint." sheetId="8" r:id="rId8"/>
    <sheet name="05 - Water Reserve" sheetId="9" r:id="rId9"/>
    <sheet name="30 - General Reserve Fund" sheetId="10" r:id="rId10"/>
    <sheet name="09 -Bldg 6060 Main St" sheetId="11" r:id="rId11"/>
    <sheet name="04 - Swimming Pool Cap Fund" sheetId="12" r:id="rId12"/>
  </sheets>
  <definedNames>
    <definedName name="_xlnm._FilterDatabase" localSheetId="1" hidden="1">'06 - Water Fund '!$A$125:$B$175</definedName>
    <definedName name="_xlnm.Print_Area" localSheetId="0">'01 - General Fund'!$A$1:$J$395</definedName>
    <definedName name="_xlnm.Print_Area" localSheetId="2">'03- Fire Tax Fund'!$A$1:$I$61</definedName>
    <definedName name="_xlnm.Print_Area" localSheetId="8">'05 - Water Reserve'!$A$1:$I$67</definedName>
    <definedName name="_xlnm.Print_Area" localSheetId="6">'23- Park &amp; Open Space'!$A$1:$I$44</definedName>
    <definedName name="_xlnm.Print_Area" localSheetId="4">'24 - Equipment Reserve Fund'!$A$1:$I$56</definedName>
    <definedName name="_xlnm.Print_Area" localSheetId="9">'30 - General Reserve Fund'!$A$1:$I$76</definedName>
    <definedName name="_xlnm.Print_Area" localSheetId="3">'33 - Trash Fund'!$A$1:$L$134</definedName>
    <definedName name="_xlnm.Print_Area" localSheetId="5">'35 - Liquid Fuels Fund'!$A$1:$I$55</definedName>
    <definedName name="_xlnm.Print_Titles" localSheetId="0">'01 - General Fund'!$1:$1</definedName>
    <definedName name="_xlnm.Print_Titles" localSheetId="2">'03- Fire Tax Fund'!$1:$1</definedName>
    <definedName name="_xlnm.Print_Titles" localSheetId="11">'04 - Swimming Pool Cap Fund'!$1:$1</definedName>
    <definedName name="_xlnm.Print_Titles" localSheetId="8">'05 - Water Reserve'!$1:$1</definedName>
    <definedName name="_xlnm.Print_Titles" localSheetId="1">'06 - Water Fund '!$1:$1</definedName>
    <definedName name="_xlnm.Print_Titles" localSheetId="6">'23- Park &amp; Open Space'!$1:$1</definedName>
    <definedName name="_xlnm.Print_Titles" localSheetId="4">'24 - Equipment Reserve Fund'!$2:$2</definedName>
    <definedName name="_xlnm.Print_Titles" localSheetId="9">'30 - General Reserve Fund'!$1:$1</definedName>
    <definedName name="_xlnm.Print_Titles" localSheetId="3">'33 - Trash Fund'!$1:$1</definedName>
    <definedName name="_xlnm.Print_Titles" localSheetId="5">'35 - Liquid Fuels Fund'!$1:$1</definedName>
  </definedNames>
  <calcPr fullCalcOnLoad="1"/>
</workbook>
</file>

<file path=xl/sharedStrings.xml><?xml version="1.0" encoding="utf-8"?>
<sst xmlns="http://schemas.openxmlformats.org/spreadsheetml/2006/main" count="1581" uniqueCount="1121">
  <si>
    <t>REVENUES</t>
  </si>
  <si>
    <t>Subtotal</t>
  </si>
  <si>
    <t>INTEREST</t>
  </si>
  <si>
    <t>Total Revenues</t>
  </si>
  <si>
    <t>Interest on Deposits</t>
  </si>
  <si>
    <t>Total Expenses</t>
  </si>
  <si>
    <t>Expenditures</t>
  </si>
  <si>
    <t>Revenues</t>
  </si>
  <si>
    <t>Total Funds Available</t>
  </si>
  <si>
    <t>DESCRIPTION</t>
  </si>
  <si>
    <t>ACCOUNT NUMBER</t>
  </si>
  <si>
    <t>EXPENSES</t>
  </si>
  <si>
    <t>Electric</t>
  </si>
  <si>
    <t>MISCELLANEOUS</t>
  </si>
  <si>
    <t>Liquid Fuels Grant</t>
  </si>
  <si>
    <t>Advertising</t>
  </si>
  <si>
    <t>Telephone</t>
  </si>
  <si>
    <t>Miscellaneous Expenses</t>
  </si>
  <si>
    <t>Miscellaneous</t>
  </si>
  <si>
    <t>*</t>
  </si>
  <si>
    <t xml:space="preserve"> </t>
  </si>
  <si>
    <t>06-341-000</t>
  </si>
  <si>
    <t>06-342-000</t>
  </si>
  <si>
    <t>DEPARTMENTAL EARNINGS</t>
  </si>
  <si>
    <t>06-361-700</t>
  </si>
  <si>
    <t>06-355-050</t>
  </si>
  <si>
    <t>PENSION</t>
  </si>
  <si>
    <t>WATER SALES</t>
  </si>
  <si>
    <t>06-378-000</t>
  </si>
  <si>
    <t>06-378-100</t>
  </si>
  <si>
    <t>06-378-200</t>
  </si>
  <si>
    <t>06-378-300</t>
  </si>
  <si>
    <t>Penalties</t>
  </si>
  <si>
    <t>06-389-000</t>
  </si>
  <si>
    <t>06-389-100</t>
  </si>
  <si>
    <t>Sprinklers</t>
  </si>
  <si>
    <t>Tapping Fees</t>
  </si>
  <si>
    <t>06-389-200</t>
  </si>
  <si>
    <t>06-448-010</t>
  </si>
  <si>
    <t>06-448-020</t>
  </si>
  <si>
    <t>06-448-030</t>
  </si>
  <si>
    <t>06-448-040</t>
  </si>
  <si>
    <t>06-448-050</t>
  </si>
  <si>
    <t>06-448-060</t>
  </si>
  <si>
    <t>06-448-070</t>
  </si>
  <si>
    <t>06-448-080</t>
  </si>
  <si>
    <t>06-448-090</t>
  </si>
  <si>
    <t>06-448-100</t>
  </si>
  <si>
    <t>06-448-110</t>
  </si>
  <si>
    <t>06-448-120</t>
  </si>
  <si>
    <t>06-448-130</t>
  </si>
  <si>
    <t>06-448140</t>
  </si>
  <si>
    <t>06-448-141</t>
  </si>
  <si>
    <t>06-448-150</t>
  </si>
  <si>
    <t>06-448-160</t>
  </si>
  <si>
    <t>06-448-170</t>
  </si>
  <si>
    <t>06-448-180</t>
  </si>
  <si>
    <t>06-448-181</t>
  </si>
  <si>
    <t>06-448-182</t>
  </si>
  <si>
    <t>06-448-183</t>
  </si>
  <si>
    <t>06-448-190</t>
  </si>
  <si>
    <t>06-448-210</t>
  </si>
  <si>
    <t>06-448-220</t>
  </si>
  <si>
    <t>06-448-230</t>
  </si>
  <si>
    <t>06-448-240</t>
  </si>
  <si>
    <t>06-448-242</t>
  </si>
  <si>
    <t>06-448-258</t>
  </si>
  <si>
    <t>06-448-260</t>
  </si>
  <si>
    <t>06-448-261</t>
  </si>
  <si>
    <t>06-448-270</t>
  </si>
  <si>
    <t>06-448-280</t>
  </si>
  <si>
    <t>06-448-290</t>
  </si>
  <si>
    <t>06-448-330</t>
  </si>
  <si>
    <t>06-448-360</t>
  </si>
  <si>
    <t>06-448-390</t>
  </si>
  <si>
    <t>06-448-391</t>
  </si>
  <si>
    <t>06-448-392</t>
  </si>
  <si>
    <t>06-448-430</t>
  </si>
  <si>
    <t>06-448-440</t>
  </si>
  <si>
    <t>06-448-460</t>
  </si>
  <si>
    <t>06-448-470</t>
  </si>
  <si>
    <t>06-448-530</t>
  </si>
  <si>
    <t>06-448-531</t>
  </si>
  <si>
    <t>06-448-800</t>
  </si>
  <si>
    <t>06-448-900</t>
  </si>
  <si>
    <t>City Water</t>
  </si>
  <si>
    <t>Dues and Subscriptions</t>
  </si>
  <si>
    <t>Education/Conferences</t>
  </si>
  <si>
    <t>Engineers Services</t>
  </si>
  <si>
    <t>Fuel Oil/Propane</t>
  </si>
  <si>
    <t>Insurance - Workers Comp</t>
  </si>
  <si>
    <t>Insurance - Liability</t>
  </si>
  <si>
    <t>Insurance - Property</t>
  </si>
  <si>
    <t>Lawn Care</t>
  </si>
  <si>
    <t>Legal Fees</t>
  </si>
  <si>
    <t>Auditing Fees</t>
  </si>
  <si>
    <t>Office Supplies &amp; Printing</t>
  </si>
  <si>
    <t>PA One Call</t>
  </si>
  <si>
    <t>Permits</t>
  </si>
  <si>
    <t>Uniforms</t>
  </si>
  <si>
    <t>Postage</t>
  </si>
  <si>
    <t>Repairs and Maintenance</t>
  </si>
  <si>
    <t>Sewer Bill</t>
  </si>
  <si>
    <t>Sewer/Septic Repair</t>
  </si>
  <si>
    <t>Cell Phones</t>
  </si>
  <si>
    <t>Salary - Supervisor</t>
  </si>
  <si>
    <t xml:space="preserve">Water Analysis </t>
  </si>
  <si>
    <t>Debt Service - Principal</t>
  </si>
  <si>
    <t>Debt Service - Interest</t>
  </si>
  <si>
    <t>06-399-010</t>
  </si>
  <si>
    <t>03-411-500</t>
  </si>
  <si>
    <t>03-301-100</t>
  </si>
  <si>
    <t>03-301-602</t>
  </si>
  <si>
    <t>Interim Fire Tax</t>
  </si>
  <si>
    <t>PROPERTY TAXES</t>
  </si>
  <si>
    <t>Interest</t>
  </si>
  <si>
    <t>03-341-002</t>
  </si>
  <si>
    <t>Interest - Invest FD</t>
  </si>
  <si>
    <t>03-380-001</t>
  </si>
  <si>
    <t xml:space="preserve">Miscellaneous </t>
  </si>
  <si>
    <t>03-380-005</t>
  </si>
  <si>
    <t>Transfer in from Other Funds</t>
  </si>
  <si>
    <t xml:space="preserve">Fire Company - Exp </t>
  </si>
  <si>
    <t>PUBLIC SAFETY - FIRE</t>
  </si>
  <si>
    <t>MISCELLANEOUS EXPENSES</t>
  </si>
  <si>
    <t>03-480-360</t>
  </si>
  <si>
    <t>33-341-000</t>
  </si>
  <si>
    <t>Interest Earnings</t>
  </si>
  <si>
    <t>GRANTS</t>
  </si>
  <si>
    <t>33-354-300</t>
  </si>
  <si>
    <t>33-364-300</t>
  </si>
  <si>
    <t>33-364-302</t>
  </si>
  <si>
    <t>Penalties Collected</t>
  </si>
  <si>
    <t>33-364-310</t>
  </si>
  <si>
    <t>Trash Tags</t>
  </si>
  <si>
    <t>33-364-400</t>
  </si>
  <si>
    <t>33-364-500</t>
  </si>
  <si>
    <t>33-364-510</t>
  </si>
  <si>
    <t>33-364-525</t>
  </si>
  <si>
    <t>Large Appliance Tags</t>
  </si>
  <si>
    <t>Oversize Trash Tags</t>
  </si>
  <si>
    <t>33-364-550</t>
  </si>
  <si>
    <t>Tire Tags</t>
  </si>
  <si>
    <t>33-380-000</t>
  </si>
  <si>
    <t>HEALTH &amp; SANITATION</t>
  </si>
  <si>
    <t>33-427-000</t>
  </si>
  <si>
    <t>33-427-110</t>
  </si>
  <si>
    <t>33-427-200</t>
  </si>
  <si>
    <t>33-427-201</t>
  </si>
  <si>
    <t>33-427-210</t>
  </si>
  <si>
    <t>33-427-220</t>
  </si>
  <si>
    <t>33-427-230</t>
  </si>
  <si>
    <t>33-427-300</t>
  </si>
  <si>
    <t>33-427-301</t>
  </si>
  <si>
    <t>33-427-304</t>
  </si>
  <si>
    <t>33-427-360</t>
  </si>
  <si>
    <t>Trash - tire removal</t>
  </si>
  <si>
    <t>Materials &amp; Supplies</t>
  </si>
  <si>
    <t>Recycling Bins</t>
  </si>
  <si>
    <t>Mailing / Printing</t>
  </si>
  <si>
    <t>33-481-000</t>
  </si>
  <si>
    <t>INTERFUND OPERATING TRANSFERS</t>
  </si>
  <si>
    <t>33-492-010</t>
  </si>
  <si>
    <t>33-492-020</t>
  </si>
  <si>
    <t>Transfer to Water Fund</t>
  </si>
  <si>
    <t>35-341-000</t>
  </si>
  <si>
    <t>MISCELLANEOUS REVENUE</t>
  </si>
  <si>
    <t>35-380-000</t>
  </si>
  <si>
    <t>Miscellaneous Revenue</t>
  </si>
  <si>
    <t>HIGHWAY, ROADS &amp; STREETS</t>
  </si>
  <si>
    <t>Street Lights</t>
  </si>
  <si>
    <t>INTERGOVERNMENTAL EXPENDITURES</t>
  </si>
  <si>
    <t>35-481-000</t>
  </si>
  <si>
    <t xml:space="preserve"> MISC  REVENUE</t>
  </si>
  <si>
    <t>06-389-700</t>
  </si>
  <si>
    <t>06-448-205</t>
  </si>
  <si>
    <t>Contracted Services</t>
  </si>
  <si>
    <t>06-448-185</t>
  </si>
  <si>
    <t>06-448-186</t>
  </si>
  <si>
    <t>STATE SHARED REVENUES</t>
  </si>
  <si>
    <t>06-378-225</t>
  </si>
  <si>
    <t>Reconnect Fees</t>
  </si>
  <si>
    <t xml:space="preserve">Plan Review/Legal (refund) </t>
  </si>
  <si>
    <t>33-364-600</t>
  </si>
  <si>
    <t>Rebate from LCSWMA</t>
  </si>
  <si>
    <t>33-481-025</t>
  </si>
  <si>
    <t>Equipment Purchases</t>
  </si>
  <si>
    <t>RATE REVENUE</t>
  </si>
  <si>
    <t>LCSWM   (disposal)</t>
  </si>
  <si>
    <t>Calendar</t>
  </si>
  <si>
    <t>Computer / Software</t>
  </si>
  <si>
    <t>33-427-010</t>
  </si>
  <si>
    <t>03-480-500</t>
  </si>
  <si>
    <t>Capital Expense</t>
  </si>
  <si>
    <t>ACTUAL 2013</t>
  </si>
  <si>
    <t>01-130-170</t>
  </si>
  <si>
    <t>Due From Cap Res FD</t>
  </si>
  <si>
    <t>TRAN Note</t>
  </si>
  <si>
    <t>01-301-100</t>
  </si>
  <si>
    <t>01-301-600</t>
  </si>
  <si>
    <t>Real Estate - Interim</t>
  </si>
  <si>
    <t>ACT (511) TAXES</t>
  </si>
  <si>
    <t>01-310-010</t>
  </si>
  <si>
    <t>01-310-020</t>
  </si>
  <si>
    <t>Per Capita-Prior Yr</t>
  </si>
  <si>
    <t>01-310-100</t>
  </si>
  <si>
    <t>01-310-210</t>
  </si>
  <si>
    <t>Earned Income Tax (0.5%)</t>
  </si>
  <si>
    <t>01-310-540</t>
  </si>
  <si>
    <t xml:space="preserve">LICENSES </t>
  </si>
  <si>
    <t>01-321-800</t>
  </si>
  <si>
    <t>Cable TV Franchise Fees</t>
  </si>
  <si>
    <t>FINES AND FORFEITS</t>
  </si>
  <si>
    <t>01-331-110</t>
  </si>
  <si>
    <t>Vehicle Code Violations</t>
  </si>
  <si>
    <t>INTEREST, RENTS, ROYALTIES</t>
  </si>
  <si>
    <t>01-341-100</t>
  </si>
  <si>
    <t>01-341-101</t>
  </si>
  <si>
    <t>AT&amp;T Cellular Antenna</t>
  </si>
  <si>
    <t>01-355-010</t>
  </si>
  <si>
    <t>01-355-060</t>
  </si>
  <si>
    <t>01-355-080</t>
  </si>
  <si>
    <t>01-355-130</t>
  </si>
  <si>
    <t>01-361-300</t>
  </si>
  <si>
    <t>Zoning Permits</t>
  </si>
  <si>
    <t>01-361-302</t>
  </si>
  <si>
    <t>Stormwater Permit Fees</t>
  </si>
  <si>
    <t>01-361-307</t>
  </si>
  <si>
    <t>Demolition Permits</t>
  </si>
  <si>
    <t>01-361-310</t>
  </si>
  <si>
    <t>Plan Review Fee</t>
  </si>
  <si>
    <t>01-361-330</t>
  </si>
  <si>
    <t>Spec Exceptions &amp; Variances</t>
  </si>
  <si>
    <t>01-361-400</t>
  </si>
  <si>
    <t>Crossing Guards</t>
  </si>
  <si>
    <t>01-361-600</t>
  </si>
  <si>
    <t>Tennis Court Lights</t>
  </si>
  <si>
    <t>01-361-700</t>
  </si>
  <si>
    <t>MISCELLANEOUS REVENUES</t>
  </si>
  <si>
    <t>01-380-000</t>
  </si>
  <si>
    <t>Transfer from Capital Reserve</t>
  </si>
  <si>
    <t>CASH BALANCE FORWARDED</t>
  </si>
  <si>
    <t>EXPENDITURES</t>
  </si>
  <si>
    <t>01-403-210</t>
  </si>
  <si>
    <t>ADMINISTRATION</t>
  </si>
  <si>
    <t>01-405-115</t>
  </si>
  <si>
    <t>PT Clerical</t>
  </si>
  <si>
    <t>01-405-120</t>
  </si>
  <si>
    <t>Borough Manager</t>
  </si>
  <si>
    <t>Manager Pension</t>
  </si>
  <si>
    <t>Other Compensation</t>
  </si>
  <si>
    <t>01-405-124</t>
  </si>
  <si>
    <t>01-405-125</t>
  </si>
  <si>
    <t>Memberships</t>
  </si>
  <si>
    <t>01-405-157</t>
  </si>
  <si>
    <t>01-405-158</t>
  </si>
  <si>
    <t>01-405-159</t>
  </si>
  <si>
    <t>01-405-160</t>
  </si>
  <si>
    <t>01-405-161</t>
  </si>
  <si>
    <t>Workers Compensation</t>
  </si>
  <si>
    <t>01-405-200</t>
  </si>
  <si>
    <t>01-405-210</t>
  </si>
  <si>
    <t>01-405-212</t>
  </si>
  <si>
    <t>01-405-215</t>
  </si>
  <si>
    <t>Violation Trimming/Mowing</t>
  </si>
  <si>
    <t>01-405-240</t>
  </si>
  <si>
    <t>01-405-243</t>
  </si>
  <si>
    <t>Cooler Unit Rental</t>
  </si>
  <si>
    <t>01-405-245</t>
  </si>
  <si>
    <t>Humane(Dog Control)</t>
  </si>
  <si>
    <t>01-405-246</t>
  </si>
  <si>
    <t>Mileage Reimbursement</t>
  </si>
  <si>
    <t>Pension Admin Expense</t>
  </si>
  <si>
    <t>01-405-311</t>
  </si>
  <si>
    <t>01-405-314</t>
  </si>
  <si>
    <t>01-405-320</t>
  </si>
  <si>
    <t>Communication/Telephone</t>
  </si>
  <si>
    <t>01-405-322</t>
  </si>
  <si>
    <t>01-405-350</t>
  </si>
  <si>
    <t>01-405-370</t>
  </si>
  <si>
    <t>Admin-Maint Agreements</t>
  </si>
  <si>
    <t>01-409-140</t>
  </si>
  <si>
    <t>01-409-142</t>
  </si>
  <si>
    <t>01-409-161</t>
  </si>
  <si>
    <t>01-409-220</t>
  </si>
  <si>
    <t>01-409-240</t>
  </si>
  <si>
    <t>01-409-250</t>
  </si>
  <si>
    <t>01-409-361</t>
  </si>
  <si>
    <t>01-409-362</t>
  </si>
  <si>
    <t>01-409-363</t>
  </si>
  <si>
    <t>01-409-600</t>
  </si>
  <si>
    <t>01-409-650</t>
  </si>
  <si>
    <t>01-410-100</t>
  </si>
  <si>
    <t>01-410-160</t>
  </si>
  <si>
    <t>01-410-161</t>
  </si>
  <si>
    <t>01-410-162</t>
  </si>
  <si>
    <t>01-410-190</t>
  </si>
  <si>
    <t>01-410-310</t>
  </si>
  <si>
    <t>01-410-330</t>
  </si>
  <si>
    <t>County Drug Task Force</t>
  </si>
  <si>
    <t>01-410-360</t>
  </si>
  <si>
    <t>Traffic Lights - Electricity</t>
  </si>
  <si>
    <t>01-410-361</t>
  </si>
  <si>
    <t>Traffic Signal Maintenance</t>
  </si>
  <si>
    <t>01-410-362</t>
  </si>
  <si>
    <t>Traffic Signal Construction</t>
  </si>
  <si>
    <t>01-410-370</t>
  </si>
  <si>
    <t>01-410-400</t>
  </si>
  <si>
    <t>Safety - Engineering Services</t>
  </si>
  <si>
    <t>01-411-500</t>
  </si>
  <si>
    <t>PUBLIC SAFETY - EMA</t>
  </si>
  <si>
    <t>01-412-000</t>
  </si>
  <si>
    <t>Emergency Management</t>
  </si>
  <si>
    <t>PLANNING &amp; ZONING</t>
  </si>
  <si>
    <t>Zoning Officer</t>
  </si>
  <si>
    <t>01-414-200</t>
  </si>
  <si>
    <t>01-414-220</t>
  </si>
  <si>
    <t>01-414-300</t>
  </si>
  <si>
    <t>Ordinance Codification</t>
  </si>
  <si>
    <t>01-414-301</t>
  </si>
  <si>
    <t>ZHB Legal Fees</t>
  </si>
  <si>
    <t>01-414-302</t>
  </si>
  <si>
    <t>Stenographer</t>
  </si>
  <si>
    <t>01-414-303</t>
  </si>
  <si>
    <t>01-414-310</t>
  </si>
  <si>
    <t>01-414-320</t>
  </si>
  <si>
    <t>01-414-340</t>
  </si>
  <si>
    <t>01-414-400</t>
  </si>
  <si>
    <t>01-427-702</t>
  </si>
  <si>
    <t>Garden Maintenance</t>
  </si>
  <si>
    <t>01-427-920</t>
  </si>
  <si>
    <t>Seminars</t>
  </si>
  <si>
    <t xml:space="preserve">Subtotal  </t>
  </si>
  <si>
    <t>HIGHWAYS, ROADS, STREETS</t>
  </si>
  <si>
    <t>01-430-100</t>
  </si>
  <si>
    <t>Streets - Curbs and Sidewalks</t>
  </si>
  <si>
    <t>01-430-103</t>
  </si>
  <si>
    <t>01-430-200</t>
  </si>
  <si>
    <t>01-430-220</t>
  </si>
  <si>
    <t>01-430-231</t>
  </si>
  <si>
    <t>01-430-300</t>
  </si>
  <si>
    <t>01-430-310</t>
  </si>
  <si>
    <t>01-430-311</t>
  </si>
  <si>
    <t>01-430-330</t>
  </si>
  <si>
    <t>01-430-350</t>
  </si>
  <si>
    <t>Hang Banners</t>
  </si>
  <si>
    <t>01-430-500</t>
  </si>
  <si>
    <t>01-430-501</t>
  </si>
  <si>
    <t>Salt</t>
  </si>
  <si>
    <t>01-430-700</t>
  </si>
  <si>
    <t>01-430-701</t>
  </si>
  <si>
    <t>01-430-702</t>
  </si>
  <si>
    <t>Highway Repairs &amp; Maintenance</t>
  </si>
  <si>
    <t>01-430-703</t>
  </si>
  <si>
    <t>01-430-704</t>
  </si>
  <si>
    <t>01-430-900</t>
  </si>
  <si>
    <t>01-430-901</t>
  </si>
  <si>
    <t>PARKS &amp; RECREATION</t>
  </si>
  <si>
    <t>01-452-200</t>
  </si>
  <si>
    <t>Materials /Supplies</t>
  </si>
  <si>
    <t>01-452-231</t>
  </si>
  <si>
    <t>01-452-232</t>
  </si>
  <si>
    <t>01-452-260</t>
  </si>
  <si>
    <t>Equipment</t>
  </si>
  <si>
    <t>01-452-320</t>
  </si>
  <si>
    <t>General Expense</t>
  </si>
  <si>
    <t>01-452-360</t>
  </si>
  <si>
    <t>01-452-361</t>
  </si>
  <si>
    <t>Water</t>
  </si>
  <si>
    <t>01-452-362</t>
  </si>
  <si>
    <t>Sewer</t>
  </si>
  <si>
    <t>01-452-364</t>
  </si>
  <si>
    <t>01-452-365</t>
  </si>
  <si>
    <t>01-452-372</t>
  </si>
  <si>
    <t>Surveillance Cameras</t>
  </si>
  <si>
    <t>01-452-373</t>
  </si>
  <si>
    <t>Maintenance / repairs</t>
  </si>
  <si>
    <t>01-452-374</t>
  </si>
  <si>
    <t>Lawn Maintenance</t>
  </si>
  <si>
    <t>01-452-502</t>
  </si>
  <si>
    <t>HARC</t>
  </si>
  <si>
    <t>01-452-506</t>
  </si>
  <si>
    <t>01-452-600</t>
  </si>
  <si>
    <t>01-452-701</t>
  </si>
  <si>
    <t>01-452-702</t>
  </si>
  <si>
    <t>Engineering Fees</t>
  </si>
  <si>
    <t>01-452-703</t>
  </si>
  <si>
    <t>INSURANCES</t>
  </si>
  <si>
    <t>01-480-360</t>
  </si>
  <si>
    <t>Insurance - Bonding</t>
  </si>
  <si>
    <t>01-481-000</t>
  </si>
  <si>
    <t>01-481-100</t>
  </si>
  <si>
    <t>01-492-100</t>
  </si>
  <si>
    <t>Revenues over Expenditures</t>
  </si>
  <si>
    <t>01-452-500</t>
  </si>
  <si>
    <t>01-403-100</t>
  </si>
  <si>
    <t>01-301-175</t>
  </si>
  <si>
    <t>01-480-361</t>
  </si>
  <si>
    <t>Pesticide Coverage</t>
  </si>
  <si>
    <t>01-480-363</t>
  </si>
  <si>
    <t>01-480-365</t>
  </si>
  <si>
    <t>Public Officials</t>
  </si>
  <si>
    <t>01-480-366</t>
  </si>
  <si>
    <t>Umbrella Coverage</t>
  </si>
  <si>
    <t>01-480-367</t>
  </si>
  <si>
    <t>.</t>
  </si>
  <si>
    <t>2013 EXPENSES</t>
  </si>
  <si>
    <t xml:space="preserve">     **** HISTORY  ****************</t>
  </si>
  <si>
    <t>Misc Revenue</t>
  </si>
  <si>
    <t>Misc. Expense</t>
  </si>
  <si>
    <t>01-321-106</t>
  </si>
  <si>
    <t>Solicit Permit Fees</t>
  </si>
  <si>
    <t>01-341-001</t>
  </si>
  <si>
    <t>Gardens</t>
  </si>
  <si>
    <t>01-361-550</t>
  </si>
  <si>
    <t>01-405-187</t>
  </si>
  <si>
    <t>P/R Service Fee</t>
  </si>
  <si>
    <t>01-410-340</t>
  </si>
  <si>
    <t>National Night Out</t>
  </si>
  <si>
    <t>01-411-100</t>
  </si>
  <si>
    <t>Fire Department - Legal</t>
  </si>
  <si>
    <t>01-430-800</t>
  </si>
  <si>
    <t>BLDG Cleaning</t>
  </si>
  <si>
    <t>Pool Expenses</t>
  </si>
  <si>
    <t>06-389-205</t>
  </si>
  <si>
    <t>06-389-300</t>
  </si>
  <si>
    <t>06-446-335</t>
  </si>
  <si>
    <t>06-448-187</t>
  </si>
  <si>
    <t>Payroll Service Fees</t>
  </si>
  <si>
    <t>WATER TANK RENTALS</t>
  </si>
  <si>
    <t>Disability Insurance / Life</t>
  </si>
  <si>
    <t>Tools  Purchase</t>
  </si>
  <si>
    <t>06-448-394</t>
  </si>
  <si>
    <t>Dental/Vision Insurance</t>
  </si>
  <si>
    <t>LST - Current Year</t>
  </si>
  <si>
    <t>Transfer to Snow Maint Fund</t>
  </si>
  <si>
    <t>Transfer from Water Fund</t>
  </si>
  <si>
    <t>Office Supplies</t>
  </si>
  <si>
    <t>Office Equipment</t>
  </si>
  <si>
    <t>Advert/Printing</t>
  </si>
  <si>
    <t>Seminar</t>
  </si>
  <si>
    <t>Bldg Supplies</t>
  </si>
  <si>
    <t>01-480-364</t>
  </si>
  <si>
    <t>01-492-320</t>
  </si>
  <si>
    <t>Transfer to Eq. Reserve Fund</t>
  </si>
  <si>
    <t>ACTUAL FULTON</t>
  </si>
  <si>
    <t>ACTUAL  SEQU</t>
  </si>
  <si>
    <t>01-361-303</t>
  </si>
  <si>
    <t>LST Refunds</t>
  </si>
  <si>
    <t>01-405-121</t>
  </si>
  <si>
    <t>01-405-220</t>
  </si>
  <si>
    <t>01-405-247</t>
  </si>
  <si>
    <t>01-405-145</t>
  </si>
  <si>
    <t>Bank Fees</t>
  </si>
  <si>
    <t>01-409-364</t>
  </si>
  <si>
    <t>NOTES</t>
  </si>
  <si>
    <t>Insurance - Health - (moved 460)</t>
  </si>
  <si>
    <t>Capital Purchase</t>
  </si>
  <si>
    <t>Building Improvements</t>
  </si>
  <si>
    <t>Grass Tags</t>
  </si>
  <si>
    <t>Audit Fees</t>
  </si>
  <si>
    <t xml:space="preserve">  projection eoy</t>
  </si>
  <si>
    <t>Per Capita-Current  ($10/ Residents)</t>
  </si>
  <si>
    <t>01-301-400</t>
  </si>
  <si>
    <t>Real Estate-Delinquent</t>
  </si>
  <si>
    <t>01-361-450</t>
  </si>
  <si>
    <t>01-409-700</t>
  </si>
  <si>
    <t>01-409-230</t>
  </si>
  <si>
    <t>Firefighters Grant Fee</t>
  </si>
  <si>
    <t>Liability Insurance</t>
  </si>
  <si>
    <t>General Liababilty Insurance</t>
  </si>
  <si>
    <t>Vehicle Insurance</t>
  </si>
  <si>
    <t>01-480-368</t>
  </si>
  <si>
    <t>01-480-369</t>
  </si>
  <si>
    <t>Crime Policy</t>
  </si>
  <si>
    <t>01-486-360</t>
  </si>
  <si>
    <t>01-492-004</t>
  </si>
  <si>
    <t>Reconcilliation Discrepancies</t>
  </si>
  <si>
    <t>06-448-085</t>
  </si>
  <si>
    <t>Diesel</t>
  </si>
  <si>
    <t>06-448-393</t>
  </si>
  <si>
    <t>06-492-005</t>
  </si>
  <si>
    <t>Transfer to Water Reserve</t>
  </si>
  <si>
    <t>01-405-162</t>
  </si>
  <si>
    <t>Unemployment Comp</t>
  </si>
  <si>
    <t>01-405-211</t>
  </si>
  <si>
    <t>Computer Maint</t>
  </si>
  <si>
    <t>01-409-160</t>
  </si>
  <si>
    <t>01-409-162</t>
  </si>
  <si>
    <t>01-410-300</t>
  </si>
  <si>
    <t>Line Painting</t>
  </si>
  <si>
    <t>01-411-000</t>
  </si>
  <si>
    <t>Property Inspections</t>
  </si>
  <si>
    <t>01-430-162</t>
  </si>
  <si>
    <t>01-452-162</t>
  </si>
  <si>
    <t>01-452-261</t>
  </si>
  <si>
    <t>Equipment Rent</t>
  </si>
  <si>
    <t>01-452-375</t>
  </si>
  <si>
    <t>01-452-430</t>
  </si>
  <si>
    <t>Cobra</t>
  </si>
  <si>
    <t>01-480-370</t>
  </si>
  <si>
    <t>06-389-400</t>
  </si>
  <si>
    <t>Reimbursed Legal Fees</t>
  </si>
  <si>
    <t>06-389-500</t>
  </si>
  <si>
    <t>06-446-334</t>
  </si>
  <si>
    <t>06-448-015</t>
  </si>
  <si>
    <t>06-448-112</t>
  </si>
  <si>
    <t>Liability Ins-Auto</t>
  </si>
  <si>
    <t>06-448-114</t>
  </si>
  <si>
    <t>Liability Ins-Inland</t>
  </si>
  <si>
    <t>06-448-152</t>
  </si>
  <si>
    <t>Printing</t>
  </si>
  <si>
    <t>06-448-175</t>
  </si>
  <si>
    <t>Chemicals</t>
  </si>
  <si>
    <t>06-448-221</t>
  </si>
  <si>
    <t>06-448-222</t>
  </si>
  <si>
    <t>06-448-235</t>
  </si>
  <si>
    <t>03-301-401</t>
  </si>
  <si>
    <t>03-341-000</t>
  </si>
  <si>
    <t>33-364-301</t>
  </si>
  <si>
    <t>Trash Collection Fee Prior</t>
  </si>
  <si>
    <t>33-427-005</t>
  </si>
  <si>
    <t>03-480-000</t>
  </si>
  <si>
    <t>24-390-001</t>
  </si>
  <si>
    <t>Transfer from General Fund</t>
  </si>
  <si>
    <t>Interest Income</t>
  </si>
  <si>
    <t>24-410-100</t>
  </si>
  <si>
    <t>Equipment Purchased</t>
  </si>
  <si>
    <t>24-380-000</t>
  </si>
  <si>
    <t>Misc Revenues</t>
  </si>
  <si>
    <t>04-392-001</t>
  </si>
  <si>
    <t>B. R. Kreiders</t>
  </si>
  <si>
    <t>04-430-500</t>
  </si>
  <si>
    <t>04-430-501</t>
  </si>
  <si>
    <t>04-430-600</t>
  </si>
  <si>
    <t>04-430-610</t>
  </si>
  <si>
    <t>Snow Removal-Parking Lots</t>
  </si>
  <si>
    <t>04-430-620</t>
  </si>
  <si>
    <t>Snow Removal-Cul de Sac</t>
  </si>
  <si>
    <t>INCOME</t>
  </si>
  <si>
    <t>04-330-500</t>
  </si>
  <si>
    <t>Snow Removal-BR Kreider</t>
  </si>
  <si>
    <t>04-330-501</t>
  </si>
  <si>
    <t>Salt Purchase</t>
  </si>
  <si>
    <t>04-392-004</t>
  </si>
  <si>
    <t>Transfer from Pool Fund</t>
  </si>
  <si>
    <t>23-341-000</t>
  </si>
  <si>
    <t>23-380-001</t>
  </si>
  <si>
    <t>23-400-250</t>
  </si>
  <si>
    <t>Building Repairs</t>
  </si>
  <si>
    <t>23-410-100</t>
  </si>
  <si>
    <t>05-341-000</t>
  </si>
  <si>
    <t>05-380-000</t>
  </si>
  <si>
    <t>05-380-100</t>
  </si>
  <si>
    <t>Transfer from Water Operating</t>
  </si>
  <si>
    <t>05-392-006</t>
  </si>
  <si>
    <t>05-405-145</t>
  </si>
  <si>
    <t>30-380-000</t>
  </si>
  <si>
    <t>30-341-000</t>
  </si>
  <si>
    <t>30-481-000</t>
  </si>
  <si>
    <t>30-393-100</t>
  </si>
  <si>
    <t>Note Proceed-Series</t>
  </si>
  <si>
    <t>30-475-000</t>
  </si>
  <si>
    <t>Fiscal Agent Fees</t>
  </si>
  <si>
    <t>30-492-007</t>
  </si>
  <si>
    <t>Transfer to Pool Reserve</t>
  </si>
  <si>
    <t>30-409-001</t>
  </si>
  <si>
    <t>General Gov't Bldg</t>
  </si>
  <si>
    <t>09-380-000</t>
  </si>
  <si>
    <t>09-341-000</t>
  </si>
  <si>
    <t>09-400-100</t>
  </si>
  <si>
    <t>Real Estate Taxes</t>
  </si>
  <si>
    <t>Bank Service Fees</t>
  </si>
  <si>
    <t>09-405-300</t>
  </si>
  <si>
    <t>09-409-220</t>
  </si>
  <si>
    <t>09-409-230</t>
  </si>
  <si>
    <t>09-409-240</t>
  </si>
  <si>
    <t>09-409-250</t>
  </si>
  <si>
    <t>Building Supplies</t>
  </si>
  <si>
    <t xml:space="preserve">Equipment  </t>
  </si>
  <si>
    <t>Repairs</t>
  </si>
  <si>
    <t>04-380-000</t>
  </si>
  <si>
    <t>04-341-000</t>
  </si>
  <si>
    <t>04-405-145</t>
  </si>
  <si>
    <t>01-409-705</t>
  </si>
  <si>
    <t>06-448-215</t>
  </si>
  <si>
    <t>Water Line Repair</t>
  </si>
  <si>
    <t>06-448-045</t>
  </si>
  <si>
    <t>SwiftReach</t>
  </si>
  <si>
    <t>01-410-500</t>
  </si>
  <si>
    <t>01-405-126</t>
  </si>
  <si>
    <t>01-405-127</t>
  </si>
  <si>
    <t>TRASH &amp; RECYCLING</t>
  </si>
  <si>
    <t>33-405-123</t>
  </si>
  <si>
    <t>33-405-160</t>
  </si>
  <si>
    <t>33-405-161</t>
  </si>
  <si>
    <t>33-405-187</t>
  </si>
  <si>
    <t>ER Medicare</t>
  </si>
  <si>
    <t>ER OASDI</t>
  </si>
  <si>
    <t>Total Billing Impound</t>
  </si>
  <si>
    <t>2014 EXPENSES</t>
  </si>
  <si>
    <t>09-380-100</t>
  </si>
  <si>
    <t>09-380-200</t>
  </si>
  <si>
    <t>MISC INCOME</t>
  </si>
  <si>
    <t>09-380-210</t>
  </si>
  <si>
    <t>09-380-215</t>
  </si>
  <si>
    <t>Trash-tenant</t>
  </si>
  <si>
    <t>Water-tenant</t>
  </si>
  <si>
    <t>Electric-tenant</t>
  </si>
  <si>
    <t>N</t>
  </si>
  <si>
    <t>D</t>
  </si>
  <si>
    <t>PAYROLL</t>
  </si>
  <si>
    <t>INSURANCE</t>
  </si>
  <si>
    <t>TOTAL</t>
  </si>
  <si>
    <t>DEBT SERVICE</t>
  </si>
  <si>
    <t>EMPLOYEE INSURANCE</t>
  </si>
  <si>
    <t>FEES</t>
  </si>
  <si>
    <t>OPERATING COSTS</t>
  </si>
  <si>
    <t>WATER &amp; SEWER</t>
  </si>
  <si>
    <t>TRANSFERS</t>
  </si>
  <si>
    <t>Accounting Clerk - Pension</t>
  </si>
  <si>
    <t>(paid 2,5,8,11)</t>
  </si>
  <si>
    <t>01-430-113</t>
  </si>
  <si>
    <t>01-452-112</t>
  </si>
  <si>
    <t>01-452-113</t>
  </si>
  <si>
    <t>Rec Pension</t>
  </si>
  <si>
    <t>01-409-141</t>
  </si>
  <si>
    <t>01-409-143</t>
  </si>
  <si>
    <t>BUILDINGS</t>
  </si>
  <si>
    <t>Fuel</t>
  </si>
  <si>
    <t>Cleaning</t>
  </si>
  <si>
    <t>Special Projects</t>
  </si>
  <si>
    <t>01-410-365</t>
  </si>
  <si>
    <t>PT Snow Drivers Payroll</t>
  </si>
  <si>
    <t>01-452-376</t>
  </si>
  <si>
    <t>Tree Maintenance</t>
  </si>
  <si>
    <t>I/O</t>
  </si>
  <si>
    <t>Misc</t>
  </si>
  <si>
    <t>VEHICLE EXPENSE</t>
  </si>
  <si>
    <t>06-448-250</t>
  </si>
  <si>
    <t>06-448-251</t>
  </si>
  <si>
    <t>06-448-252</t>
  </si>
  <si>
    <t>06-448-253</t>
  </si>
  <si>
    <t>06-448-254</t>
  </si>
  <si>
    <t>06-448-255</t>
  </si>
  <si>
    <t>06-448-256</t>
  </si>
  <si>
    <t>06-448-257</t>
  </si>
  <si>
    <t xml:space="preserve">Operating Supplies </t>
  </si>
  <si>
    <t>Accounting Clerk(General)</t>
  </si>
  <si>
    <t>Plumbing Permit</t>
  </si>
  <si>
    <t>01-382-000</t>
  </si>
  <si>
    <t>Water/Trash Postage Refund</t>
  </si>
  <si>
    <t xml:space="preserve">     (Max $147,000.00 / yr)</t>
  </si>
  <si>
    <t xml:space="preserve">$12,250 / month </t>
  </si>
  <si>
    <t>Street Occupancy Permits</t>
  </si>
  <si>
    <t>06-448-172</t>
  </si>
  <si>
    <t>Lab Supplies</t>
  </si>
  <si>
    <t>General Municipal Pensions (Oct)</t>
  </si>
  <si>
    <t>Public Utility Realty Tax (Oct)</t>
  </si>
  <si>
    <t>Foreign Fire Insurance (oct)</t>
  </si>
  <si>
    <t>Liquor Licenses (2,9)</t>
  </si>
  <si>
    <t>B</t>
  </si>
  <si>
    <t>Tax Coll- Supplies</t>
  </si>
  <si>
    <t>06-448-051</t>
  </si>
  <si>
    <t>SP</t>
  </si>
  <si>
    <t>01-380-100</t>
  </si>
  <si>
    <t>PPL Rebate</t>
  </si>
  <si>
    <t>01-380-200</t>
  </si>
  <si>
    <t>Insurance Claim Payment</t>
  </si>
  <si>
    <t>General Mics. Expense</t>
  </si>
  <si>
    <t>WEB Exp</t>
  </si>
  <si>
    <t>01-409-235</t>
  </si>
  <si>
    <t>General Misc. Expense</t>
  </si>
  <si>
    <t>Advertising &amp; Printing</t>
  </si>
  <si>
    <t>01-430-110</t>
  </si>
  <si>
    <t>01-430-111</t>
  </si>
  <si>
    <t>PUBLIC SAFETY &amp;  POLICE</t>
  </si>
  <si>
    <t>Tools</t>
  </si>
  <si>
    <t>Street Signs</t>
  </si>
  <si>
    <t>Advertising / printing</t>
  </si>
  <si>
    <t>Spraying Supplies</t>
  </si>
  <si>
    <t>01-492-330</t>
  </si>
  <si>
    <t>Transfer to Pool Reserve Fund</t>
  </si>
  <si>
    <r>
      <t xml:space="preserve">Int Banking ACH Batch </t>
    </r>
    <r>
      <rPr>
        <sz val="10"/>
        <rFont val="MS Sans Serif"/>
        <family val="0"/>
      </rPr>
      <t>(direct deposit)</t>
    </r>
  </si>
  <si>
    <r>
      <t xml:space="preserve">Online Banking Fees </t>
    </r>
    <r>
      <rPr>
        <sz val="10"/>
        <rFont val="MS Sans Serif"/>
        <family val="0"/>
      </rPr>
      <t>(direct deposit)</t>
    </r>
  </si>
  <si>
    <t>Computer Equip / Upgrades</t>
  </si>
  <si>
    <r>
      <t>Water Meters   (</t>
    </r>
    <r>
      <rPr>
        <sz val="8.5"/>
        <rFont val="MS Sans Serif"/>
        <family val="2"/>
      </rPr>
      <t>residental &amp; comm</t>
    </r>
    <r>
      <rPr>
        <sz val="13.5"/>
        <rFont val="MS Sans Serif"/>
        <family val="2"/>
      </rPr>
      <t>)</t>
    </r>
  </si>
  <si>
    <t>Supplies</t>
  </si>
  <si>
    <t>House Expse-6060 Main Street</t>
  </si>
  <si>
    <t xml:space="preserve">01-414-305 </t>
  </si>
  <si>
    <t>06-389-600</t>
  </si>
  <si>
    <t>ROAD PROJECT</t>
  </si>
  <si>
    <t>06-492-100</t>
  </si>
  <si>
    <t>Transfer to Equip. Reserve</t>
  </si>
  <si>
    <t>#</t>
  </si>
  <si>
    <t>Admin Assistant (&amp; Trash 50%)</t>
  </si>
  <si>
    <t>Transfer General Rev (cable TV Fee)</t>
  </si>
  <si>
    <t>Vehicle 1-Gas(2008) Dump</t>
  </si>
  <si>
    <t>Vehicle 4-Gas(2004) Tim</t>
  </si>
  <si>
    <t>Vehicle 6-Gas(2007) Jeff</t>
  </si>
  <si>
    <t>Inland / Marine</t>
  </si>
  <si>
    <t>01-452-378</t>
  </si>
  <si>
    <t>01-412-010</t>
  </si>
  <si>
    <t>Water Instrumentation</t>
  </si>
  <si>
    <t>33-405-162</t>
  </si>
  <si>
    <t>06-492-110</t>
  </si>
  <si>
    <t>Main Line Project (transfer or loan)</t>
  </si>
  <si>
    <t>33-405-124</t>
  </si>
  <si>
    <t>33-427-225</t>
  </si>
  <si>
    <t>33-481-005</t>
  </si>
  <si>
    <t>Recreation</t>
  </si>
  <si>
    <t>33-481-030</t>
  </si>
  <si>
    <t>Equipment Rental</t>
  </si>
  <si>
    <t>33-405-165</t>
  </si>
  <si>
    <t>01-310-560</t>
  </si>
  <si>
    <t>LST-Prior Year</t>
  </si>
  <si>
    <t>01-361-301</t>
  </si>
  <si>
    <t>01-395-000</t>
  </si>
  <si>
    <t>Refund PY Expenditure</t>
  </si>
  <si>
    <t xml:space="preserve">Bank Fees </t>
  </si>
  <si>
    <t>01-405-230</t>
  </si>
  <si>
    <t>Cell Phone</t>
  </si>
  <si>
    <t>01-452-704</t>
  </si>
  <si>
    <t>01-452-705</t>
  </si>
  <si>
    <t>01-480-362</t>
  </si>
  <si>
    <t>01-480-375</t>
  </si>
  <si>
    <t>Fees-Life, STD, LTD</t>
  </si>
  <si>
    <t>01-491-000</t>
  </si>
  <si>
    <t>Refund PY Revenue</t>
  </si>
  <si>
    <t>01-492-090</t>
  </si>
  <si>
    <t>Transfer to Payroll</t>
  </si>
  <si>
    <t>Real Est Transfer   1%</t>
  </si>
  <si>
    <t>01-361-401</t>
  </si>
  <si>
    <t>Crossing Guards Misc</t>
  </si>
  <si>
    <t>Unemployment Comp (487-000)</t>
  </si>
  <si>
    <t xml:space="preserve">Bldg.Improvements  </t>
  </si>
  <si>
    <t>01-409-625</t>
  </si>
  <si>
    <t>Engineer</t>
  </si>
  <si>
    <t>Unemployment Compensation (487-000)</t>
  </si>
  <si>
    <t>Employer FICA    (487-000)</t>
  </si>
  <si>
    <t>Employer Medicare (487-000)</t>
  </si>
  <si>
    <t>Unemployment Comp 457-000</t>
  </si>
  <si>
    <t>Unemployment Comp (457-000)</t>
  </si>
  <si>
    <t>01-452-377</t>
  </si>
  <si>
    <t>Mulch</t>
  </si>
  <si>
    <t>PAYROLL TAX EXPENSE</t>
  </si>
  <si>
    <t>01-487-000</t>
  </si>
  <si>
    <t xml:space="preserve">ACTUAL 2014 </t>
  </si>
  <si>
    <t>Fire Hydrants</t>
  </si>
  <si>
    <t>06-392-001</t>
  </si>
  <si>
    <t>Revenue</t>
  </si>
  <si>
    <t>06-395-000</t>
  </si>
  <si>
    <t>Meter Purchased-Res &amp; Comm</t>
  </si>
  <si>
    <t>06-448-151</t>
  </si>
  <si>
    <t>Equipment Lease</t>
  </si>
  <si>
    <r>
      <t>Vehicle Gas-(</t>
    </r>
    <r>
      <rPr>
        <b/>
        <strike/>
        <sz val="10"/>
        <color indexed="10"/>
        <rFont val="MS Sans Serif"/>
        <family val="2"/>
      </rPr>
      <t>moved 250-260)</t>
    </r>
  </si>
  <si>
    <t>Employer Medicare 448-394</t>
  </si>
  <si>
    <t>Employer Fica(6.2%) 448-394</t>
  </si>
  <si>
    <t>Unemployment Compensation 448-394</t>
  </si>
  <si>
    <t>24-390-002</t>
  </si>
  <si>
    <t>35-430-301</t>
  </si>
  <si>
    <t>05-448-366</t>
  </si>
  <si>
    <t>Water Meter Project</t>
  </si>
  <si>
    <t>30-392-001</t>
  </si>
  <si>
    <t>Transfer to Main St Fund</t>
  </si>
  <si>
    <t>30-321-800</t>
  </si>
  <si>
    <t>Cable TV Franchise</t>
  </si>
  <si>
    <t>ACCOUNT</t>
  </si>
  <si>
    <t>09-380-220</t>
  </si>
  <si>
    <t>Sewer-tenant</t>
  </si>
  <si>
    <t>09-400-200</t>
  </si>
  <si>
    <t>Trash-Tenant</t>
  </si>
  <si>
    <t>09-400-210</t>
  </si>
  <si>
    <t>Water-Tenant</t>
  </si>
  <si>
    <t>09-400-215</t>
  </si>
  <si>
    <t>Electric-Tenant</t>
  </si>
  <si>
    <t>09-409-361</t>
  </si>
  <si>
    <t>09-409-362</t>
  </si>
  <si>
    <t>09-409-364</t>
  </si>
  <si>
    <t>09-400-220</t>
  </si>
  <si>
    <t>09-405-314</t>
  </si>
  <si>
    <t>Legal Services</t>
  </si>
  <si>
    <t>04-392-040</t>
  </si>
  <si>
    <t>04-430-502</t>
  </si>
  <si>
    <t>Sewer-Tenant</t>
  </si>
  <si>
    <t>2015 EXPENSES</t>
  </si>
  <si>
    <t>33-427-215</t>
  </si>
  <si>
    <t>Employers Share Medicare(1.45%)(487-000)</t>
  </si>
  <si>
    <t>Employers Share FICA(6.2%) (487-000)</t>
  </si>
  <si>
    <t>Employer Medicare(1.45%) (487-000)</t>
  </si>
  <si>
    <t>Employer FICA(6.2%) (487-000)</t>
  </si>
  <si>
    <t>Real Estate-Current Year (1789 - 41=1750)</t>
  </si>
  <si>
    <t>01-361-342</t>
  </si>
  <si>
    <r>
      <t>Highway Wages</t>
    </r>
    <r>
      <rPr>
        <sz val="11"/>
        <rFont val="MS Sans Serif"/>
        <family val="0"/>
      </rPr>
      <t xml:space="preserve"> (Brian 50%-Rec &amp; Mike 50%-Bldg)</t>
    </r>
  </si>
  <si>
    <t>Rec Regular Wages (Brian 50%)</t>
  </si>
  <si>
    <t xml:space="preserve">Heating Fuel </t>
  </si>
  <si>
    <t>All of July &amp; August-evicted Sept 9th</t>
  </si>
  <si>
    <t>HISTORY:</t>
  </si>
  <si>
    <t>2014:</t>
  </si>
  <si>
    <t>John Deere Mower $16,239.34</t>
  </si>
  <si>
    <t>Backhoe $78,331.00</t>
  </si>
  <si>
    <t>Trailer for backhoe $4,798.00</t>
  </si>
  <si>
    <t>NOTES: Rent collected for 2015: $6550.00</t>
  </si>
  <si>
    <t>30-409-373</t>
  </si>
  <si>
    <t>Building Repair</t>
  </si>
  <si>
    <t>35-430-310</t>
  </si>
  <si>
    <t>Road Improvements</t>
  </si>
  <si>
    <t>Borough Manager ( water &amp; trash)</t>
  </si>
  <si>
    <t>01-430-401</t>
  </si>
  <si>
    <t>Propane -Concession Stand</t>
  </si>
  <si>
    <t>Admin Assistant Pension ( &amp; Trash 50%)</t>
  </si>
  <si>
    <t>06-448-281</t>
  </si>
  <si>
    <t>Borough Manager-Pension</t>
  </si>
  <si>
    <r>
      <t xml:space="preserve">Vehicle 8-Gas(1995) </t>
    </r>
    <r>
      <rPr>
        <sz val="9"/>
        <rFont val="MS Sans Serif"/>
        <family val="0"/>
      </rPr>
      <t>Street Sweeper</t>
    </r>
  </si>
  <si>
    <t>33-405-120</t>
  </si>
  <si>
    <t>33-405-121</t>
  </si>
  <si>
    <t>2016 EXPENSE</t>
  </si>
  <si>
    <t>LASA Meter Reading</t>
  </si>
  <si>
    <t xml:space="preserve">Transfer from Trash Payroll </t>
  </si>
  <si>
    <t>Recreation 2015:</t>
  </si>
  <si>
    <t>EQUIPMENT RENTAL 2015:</t>
  </si>
  <si>
    <t>2015 EXPENSE</t>
  </si>
  <si>
    <t>MILLER RD</t>
  </si>
  <si>
    <t>LEMON ST</t>
  </si>
  <si>
    <t>Fuel, electric &amp; sewer expense-contingent if house is rented or not for 2016</t>
  </si>
  <si>
    <t>Loss: $6550 &amp; incurred legal fees</t>
  </si>
  <si>
    <t>Tenant did NOT pay: $50 owed for June,</t>
  </si>
  <si>
    <t>All of Revenue $27,168 is contingent-house will need to be rented 1/1/2016</t>
  </si>
  <si>
    <t>Pension Admin Expense (share with water)</t>
  </si>
  <si>
    <t>01-436-000</t>
  </si>
  <si>
    <t>01-436-005</t>
  </si>
  <si>
    <t>01-436-010</t>
  </si>
  <si>
    <t>01-436-015</t>
  </si>
  <si>
    <t>01-436-020</t>
  </si>
  <si>
    <t>01-436-025</t>
  </si>
  <si>
    <t>01-436-030</t>
  </si>
  <si>
    <t>01-436-040</t>
  </si>
  <si>
    <t>01-436-099</t>
  </si>
  <si>
    <t>Education</t>
  </si>
  <si>
    <t>Lab work</t>
  </si>
  <si>
    <t>Equipment &amp; Tools</t>
  </si>
  <si>
    <t>BMP Implementation</t>
  </si>
  <si>
    <t>01-436-001</t>
  </si>
  <si>
    <r>
      <t>MS4(</t>
    </r>
    <r>
      <rPr>
        <sz val="10"/>
        <rFont val="MS Sans Serif"/>
        <family val="0"/>
      </rPr>
      <t>municipal Separate Storm Water Systems)</t>
    </r>
  </si>
  <si>
    <t>Improvements (play equipment)</t>
  </si>
  <si>
    <t xml:space="preserve">Leaf Bags </t>
  </si>
  <si>
    <t>33-427-240</t>
  </si>
  <si>
    <t>Link Computer-Utility Billing</t>
  </si>
  <si>
    <t>33-427-235</t>
  </si>
  <si>
    <t>Tablet Air Card</t>
  </si>
  <si>
    <t>Dental/Vision (Brian)</t>
  </si>
  <si>
    <t>Life Insurance (Brian)</t>
  </si>
  <si>
    <t>Year to Do</t>
  </si>
  <si>
    <t>Transfer to Reserve Funds</t>
  </si>
  <si>
    <t>Rental Income (antenna's)</t>
  </si>
  <si>
    <t>05-380-050</t>
  </si>
  <si>
    <t>Constable Expense (radio)</t>
  </si>
  <si>
    <t>Storm Sewers and Drains (Repairs)</t>
  </si>
  <si>
    <t>Vehicle 2-Gas (1989) Dump</t>
  </si>
  <si>
    <t xml:space="preserve">ACTUAL 2015 </t>
  </si>
  <si>
    <t>BUDGET 2017</t>
  </si>
  <si>
    <t>ACTUAL 2015</t>
  </si>
  <si>
    <t>04-392-030</t>
  </si>
  <si>
    <t>Transfer from Capital Reserves</t>
  </si>
  <si>
    <t>05-481-050</t>
  </si>
  <si>
    <t>Actual 2016</t>
  </si>
  <si>
    <t>35-380-010</t>
  </si>
  <si>
    <t>Liquid Fuels Turn Back</t>
  </si>
  <si>
    <t>35-380-020</t>
  </si>
  <si>
    <t>East Hempfield Twp</t>
  </si>
  <si>
    <t>2017 EXPENSE</t>
  </si>
  <si>
    <t>01-436-158</t>
  </si>
  <si>
    <t>Dental/Vision</t>
  </si>
  <si>
    <t>01-409-158</t>
  </si>
  <si>
    <t>01-409-157</t>
  </si>
  <si>
    <t>Life Insurance</t>
  </si>
  <si>
    <t>01-436-157</t>
  </si>
  <si>
    <t>01-436-031</t>
  </si>
  <si>
    <t>Computer Expense</t>
  </si>
  <si>
    <t>01-436-125</t>
  </si>
  <si>
    <t>Annual Permit</t>
  </si>
  <si>
    <t>Bldg Fuel</t>
  </si>
  <si>
    <t>Bldg Electric</t>
  </si>
  <si>
    <t>Bldg Water</t>
  </si>
  <si>
    <t>Bldg Sewer</t>
  </si>
  <si>
    <t>Foreign Fire Insurance (Oct)</t>
  </si>
  <si>
    <t>Snow Removal /Equipment</t>
  </si>
  <si>
    <t>Life/Disability</t>
  </si>
  <si>
    <t>MS4</t>
  </si>
  <si>
    <t>06-448-259</t>
  </si>
  <si>
    <t>Gas-Blowers/Misc</t>
  </si>
  <si>
    <t>Vehicle 3-Gas(2011) Don</t>
  </si>
  <si>
    <t>Vehicle 5-Gas(2006) Scott</t>
  </si>
  <si>
    <t>Water License/Certificate</t>
  </si>
  <si>
    <t>06-448-395</t>
  </si>
  <si>
    <t>ACTUAL 2014</t>
  </si>
  <si>
    <t>33-405-150</t>
  </si>
  <si>
    <t>33-405-125</t>
  </si>
  <si>
    <t>33-405-158</t>
  </si>
  <si>
    <t>33-405-157</t>
  </si>
  <si>
    <t>33-405-159</t>
  </si>
  <si>
    <t>Health</t>
  </si>
  <si>
    <t>33-355-000</t>
  </si>
  <si>
    <t>Sale of Items</t>
  </si>
  <si>
    <t>Salt shed</t>
  </si>
  <si>
    <t>Bldg improvmt @ CC-paint block</t>
  </si>
  <si>
    <t>30-400-100</t>
  </si>
  <si>
    <t>New Account for Truck</t>
  </si>
  <si>
    <t>30-430-100</t>
  </si>
  <si>
    <t>Sts./Curbs/Sidewalks</t>
  </si>
  <si>
    <t>30-481-020</t>
  </si>
  <si>
    <t>Loan Fees</t>
  </si>
  <si>
    <t>30-481-100</t>
  </si>
  <si>
    <t>UCB-Loan Principal</t>
  </si>
  <si>
    <t>30-481-101</t>
  </si>
  <si>
    <t>UCB-Loan Interest</t>
  </si>
  <si>
    <t>09-400-230</t>
  </si>
  <si>
    <t>Fuel Oil-Tenant</t>
  </si>
  <si>
    <t xml:space="preserve">Delinquent Fire Tax </t>
  </si>
  <si>
    <t>Notes:</t>
  </si>
  <si>
    <t>Waiting on states WC rate</t>
  </si>
  <si>
    <t xml:space="preserve">Borough Manager Pension </t>
  </si>
  <si>
    <t xml:space="preserve">09-300-100 </t>
  </si>
  <si>
    <t>Interest Earned</t>
  </si>
  <si>
    <r>
      <t>Highway Pension(</t>
    </r>
    <r>
      <rPr>
        <sz val="8"/>
        <rFont val="MS Sans Serif"/>
        <family val="0"/>
      </rPr>
      <t>Brian &amp; Mike)</t>
    </r>
  </si>
  <si>
    <t xml:space="preserve">Pension </t>
  </si>
  <si>
    <t>04-430-510</t>
  </si>
  <si>
    <t>Repairs/Maint to Plows/Blowers</t>
  </si>
  <si>
    <t xml:space="preserve">Vehicle OP Expense </t>
  </si>
  <si>
    <t>06-392-002</t>
  </si>
  <si>
    <t>Transfer to  Water Reserve</t>
  </si>
  <si>
    <t>06-392-033</t>
  </si>
  <si>
    <t>Transfer from Trash fund</t>
  </si>
  <si>
    <t xml:space="preserve">BUDGET NOTES </t>
  </si>
  <si>
    <t>Community Center</t>
  </si>
  <si>
    <t>Mapping</t>
  </si>
  <si>
    <t>Warm Season Meadow Projects</t>
  </si>
  <si>
    <t>Trash Payroll Transfer (Karen-billing)</t>
  </si>
  <si>
    <t>01-480-371</t>
  </si>
  <si>
    <t>Cyber Liability</t>
  </si>
  <si>
    <t>Line Painting (crosswalks)</t>
  </si>
  <si>
    <t>Highway Contracted Services (Crack seal)</t>
  </si>
  <si>
    <t>Vehicle Expenses</t>
  </si>
  <si>
    <t>Lancaster City -  Library (Oct)</t>
  </si>
  <si>
    <t>06-448-121</t>
  </si>
  <si>
    <t>Postage Meter $165.84/quarter (663.36)</t>
  </si>
  <si>
    <t>Act 205 Allocation (Pension)</t>
  </si>
  <si>
    <t>Foreman Wages ( moved to Water)</t>
  </si>
  <si>
    <t>Pension Plan-Foreman(moved to water)</t>
  </si>
  <si>
    <t>Transfer to General Fund (Karen-billing)</t>
  </si>
  <si>
    <t>Auditor will have to post this to the correct cash account.</t>
  </si>
  <si>
    <t>33-486-300</t>
  </si>
  <si>
    <t>Cyber Insurance</t>
  </si>
  <si>
    <t>06-448-262</t>
  </si>
  <si>
    <t>Vehicle 11-Gas (2016) Freightliner</t>
  </si>
  <si>
    <t>Grant Income-Recycling</t>
  </si>
  <si>
    <r>
      <t xml:space="preserve">Trash Collection Fee - </t>
    </r>
    <r>
      <rPr>
        <b/>
        <sz val="11"/>
        <rFont val="MS Sans Serif"/>
        <family val="0"/>
      </rPr>
      <t>Current (198/yr/1750)</t>
    </r>
  </si>
  <si>
    <t>Misc Revenue-Grant</t>
  </si>
  <si>
    <t>30-405-200</t>
  </si>
  <si>
    <r>
      <t xml:space="preserve">Transfer Water Res </t>
    </r>
    <r>
      <rPr>
        <sz val="9"/>
        <rFont val="MS Sans Serif"/>
        <family val="0"/>
      </rPr>
      <t>(tank antenas)</t>
    </r>
  </si>
  <si>
    <t xml:space="preserve"> Rental Income (antenas)</t>
  </si>
  <si>
    <t>Hollow Dr Park-playground equipment ($7414.09)</t>
  </si>
  <si>
    <t>Hollow Drive Park-playground equipment ($18729.73)</t>
  </si>
  <si>
    <t>Chipper for Boy Scouts ($242)</t>
  </si>
  <si>
    <t>Welder-($1,790)</t>
  </si>
  <si>
    <t>Street Sweeper - ($6,000)  (G/F)</t>
  </si>
  <si>
    <t>Generators - ($4,800)</t>
  </si>
  <si>
    <t>Kubota Tractor-($13,830)</t>
  </si>
  <si>
    <t>Savings Acct</t>
  </si>
  <si>
    <t>Electric -Owner</t>
  </si>
  <si>
    <t>Sewer-Owner</t>
  </si>
  <si>
    <t>09-409-365</t>
  </si>
  <si>
    <t>09-409-366</t>
  </si>
  <si>
    <t>Water-Owner</t>
  </si>
  <si>
    <t>Trash-Owner</t>
  </si>
  <si>
    <t xml:space="preserve">Total </t>
  </si>
  <si>
    <t>Minus Savings Acct</t>
  </si>
  <si>
    <t>BUDGET 2018</t>
  </si>
  <si>
    <t>ACTUAL 2016</t>
  </si>
  <si>
    <t xml:space="preserve">ACTUAL 2016 </t>
  </si>
  <si>
    <t>Actual 2015</t>
  </si>
  <si>
    <t xml:space="preserve"> Actual 2014</t>
  </si>
  <si>
    <t>Actual 2013</t>
  </si>
  <si>
    <t>Rent ($1,200 p/m - fee)</t>
  </si>
  <si>
    <t>Property managed by Realty Professional Grp</t>
  </si>
  <si>
    <t>30-492-034</t>
  </si>
  <si>
    <t>05-481-000</t>
  </si>
  <si>
    <t>2018 EXPENSE</t>
  </si>
  <si>
    <t>NEW ST (PINE TO GENEVA)</t>
  </si>
  <si>
    <t>33-380-010</t>
  </si>
  <si>
    <t>Certified Trash Fee</t>
  </si>
  <si>
    <t>Contracts/Renewals</t>
  </si>
  <si>
    <t>Sale of Recycling Bins (80/ea X$10)</t>
  </si>
  <si>
    <t>DE filter replacement</t>
  </si>
  <si>
    <t>Spring pump rebuilds *</t>
  </si>
  <si>
    <t>* Per Jeff-this should be top priority</t>
  </si>
  <si>
    <t>Repair to garage door-possibly replace</t>
  </si>
  <si>
    <t>Payroll Tax Expense ($26,250)</t>
  </si>
  <si>
    <t>Trash increase $47.50 to $49.50</t>
  </si>
  <si>
    <t>2017</t>
  </si>
  <si>
    <t>2018</t>
  </si>
  <si>
    <t>06-378-350</t>
  </si>
  <si>
    <t>Certified Fee-Water</t>
  </si>
  <si>
    <t>06-448-153</t>
  </si>
  <si>
    <t>06-448-600</t>
  </si>
  <si>
    <t>Select Security</t>
  </si>
  <si>
    <t>06-448-213</t>
  </si>
  <si>
    <t>Water Line Patch Repair</t>
  </si>
  <si>
    <t>Sewer-Misc</t>
  </si>
  <si>
    <t>Metered Sales  (3%)</t>
  </si>
  <si>
    <t xml:space="preserve">Vehicle 7-Gas(1992) Brian </t>
  </si>
  <si>
    <t xml:space="preserve">Vehicle 9-Gas(2015) Admin </t>
  </si>
  <si>
    <t xml:space="preserve">Vehicle 10-Gas(2001) Mike </t>
  </si>
  <si>
    <t>Admin Asstistant Pension (General)</t>
  </si>
  <si>
    <t>Admin Assistant (General)</t>
  </si>
  <si>
    <t>Borough Manager (10%) Gen &amp; Water</t>
  </si>
  <si>
    <t>Water-Bill (2899 GraystoneRd)</t>
  </si>
  <si>
    <t>EH TWP Light</t>
  </si>
  <si>
    <t>01-405-122</t>
  </si>
  <si>
    <t>01-405-123</t>
  </si>
  <si>
    <t>01-430-305</t>
  </si>
  <si>
    <t>Flagger Force</t>
  </si>
  <si>
    <t>Vehicle Fuel and Gas</t>
  </si>
  <si>
    <t>01-436-032</t>
  </si>
  <si>
    <t>Vehicle Expense</t>
  </si>
  <si>
    <t>01-436-036</t>
  </si>
  <si>
    <t>01-436-100</t>
  </si>
  <si>
    <t>Material</t>
  </si>
  <si>
    <t>01-452-199</t>
  </si>
  <si>
    <t>Vehicle Gas</t>
  </si>
  <si>
    <t>01-452-230</t>
  </si>
  <si>
    <t>Training/Certified</t>
  </si>
  <si>
    <t>Vehicle Exp-Repairs</t>
  </si>
  <si>
    <t xml:space="preserve">Due To Others-Water for Fuel </t>
  </si>
  <si>
    <r>
      <t>Cable TV/Internet &amp; phones-</t>
    </r>
    <r>
      <rPr>
        <strike/>
        <sz val="8"/>
        <rFont val="MS Sans Serif"/>
        <family val="0"/>
      </rPr>
      <t>moved to 240</t>
    </r>
  </si>
  <si>
    <t>Vision &amp; Dental - Capital Blue</t>
  </si>
  <si>
    <t>Health Insurance- Capital Blue</t>
  </si>
  <si>
    <t>Computer Supplies</t>
  </si>
  <si>
    <t>Employee Time Clock</t>
  </si>
  <si>
    <t>Sweeper/St Cleaning/Maintenance/Gas</t>
  </si>
  <si>
    <t>06-448-055</t>
  </si>
  <si>
    <r>
      <t>Regular Hourly</t>
    </r>
    <r>
      <rPr>
        <sz val="9"/>
        <rFont val="MS Sans Serif"/>
        <family val="0"/>
      </rPr>
      <t>(DK 50%, JM,TE,SL 100%,New Emp 75%</t>
    </r>
    <r>
      <rPr>
        <sz val="11"/>
        <rFont val="MS Sans Serif"/>
        <family val="0"/>
      </rPr>
      <t>)</t>
    </r>
  </si>
  <si>
    <r>
      <t>Water Operators Pension(</t>
    </r>
    <r>
      <rPr>
        <sz val="10"/>
        <rFont val="MS Sans Serif"/>
        <family val="0"/>
      </rPr>
      <t>based on $175,000)</t>
    </r>
  </si>
  <si>
    <t>Street sweeper</t>
  </si>
  <si>
    <t>Brian-Truck</t>
  </si>
  <si>
    <t>Current Cash</t>
  </si>
  <si>
    <t>Furnace should be replaced</t>
  </si>
  <si>
    <t>Mike-01 truck $10,800</t>
  </si>
  <si>
    <t>Trailer, $3944</t>
  </si>
  <si>
    <t>Sidewalk-6111 Lemon St (Brock)</t>
  </si>
  <si>
    <t>Freightliner-Plow</t>
  </si>
  <si>
    <t>Jeep Compass</t>
  </si>
  <si>
    <t>Medical Insurance (JM, TE, SL. DK @ 50%)</t>
  </si>
  <si>
    <t>Dumpster (80.00)</t>
  </si>
  <si>
    <r>
      <t>Contract - Lebanon Farms</t>
    </r>
    <r>
      <rPr>
        <sz val="10"/>
        <rFont val="MS Sans Serif"/>
        <family val="0"/>
      </rPr>
      <t xml:space="preserve"> (13,242.09 mthly. 2% increase)</t>
    </r>
  </si>
  <si>
    <t>Meter project</t>
  </si>
  <si>
    <t>Property rented July 2016. Was managed</t>
  </si>
  <si>
    <t xml:space="preserve">by Slate House Group &amp; current property </t>
  </si>
  <si>
    <t>Mgmt is Realty Professiona Grp.</t>
  </si>
  <si>
    <t>33-380-005</t>
  </si>
  <si>
    <t>05-448-400</t>
  </si>
  <si>
    <t>Well</t>
  </si>
  <si>
    <t>06-448-263</t>
  </si>
  <si>
    <t>Special Projects (Bathrooms)</t>
  </si>
  <si>
    <t>01-436-400</t>
  </si>
  <si>
    <r>
      <t>MS4 Wages (</t>
    </r>
    <r>
      <rPr>
        <sz val="10"/>
        <rFont val="MS Sans Serif"/>
        <family val="0"/>
      </rPr>
      <t>Don 50%-Water, New employee 25%, 75% water</t>
    </r>
    <r>
      <rPr>
        <sz val="13.5"/>
        <rFont val="MS Sans Serif"/>
        <family val="0"/>
      </rPr>
      <t>)</t>
    </r>
  </si>
  <si>
    <r>
      <t>Building Wages</t>
    </r>
    <r>
      <rPr>
        <sz val="10"/>
        <rFont val="MS Sans Serif"/>
        <family val="0"/>
      </rPr>
      <t xml:space="preserve"> (</t>
    </r>
    <r>
      <rPr>
        <b/>
        <sz val="10"/>
        <rFont val="MS Sans Serif"/>
        <family val="0"/>
      </rPr>
      <t>Mike 50% Hwy</t>
    </r>
    <r>
      <rPr>
        <sz val="10"/>
        <rFont val="MS Sans Serif"/>
        <family val="0"/>
      </rPr>
      <t>)</t>
    </r>
  </si>
  <si>
    <t>Zoning/Lien Re-imbursement Fees</t>
  </si>
  <si>
    <r>
      <t xml:space="preserve">Zoning Violation Inspection Fee </t>
    </r>
    <r>
      <rPr>
        <sz val="13.5"/>
        <rFont val="MS Sans Serif"/>
        <family val="0"/>
      </rPr>
      <t>Moved to 361.450</t>
    </r>
  </si>
  <si>
    <t>33-427-040</t>
  </si>
  <si>
    <t>Leaf Bags-LCSWM</t>
  </si>
  <si>
    <t>Purchases</t>
  </si>
  <si>
    <t>Police Services (Bi-monthly) (5% increase)</t>
  </si>
  <si>
    <t>Accounting Clerk ( moved to water)</t>
  </si>
  <si>
    <t>Accounting Clerk Pension ( moved to water )</t>
  </si>
  <si>
    <t>Actual 2017 As of 10/20/2017</t>
  </si>
  <si>
    <t>06-389-350</t>
  </si>
  <si>
    <t>LASA Sewer-HARC</t>
  </si>
  <si>
    <t>Alarm (cancelled through comcast 1/11/17)</t>
  </si>
  <si>
    <t>Payroll Tax Expense($251,220 + UC)</t>
  </si>
  <si>
    <t xml:space="preserve">Pension Plan - Building </t>
  </si>
  <si>
    <t>Rec P/T Payroll (Larry)</t>
  </si>
  <si>
    <t>Payroll Tax Expense ($231,700 + UC)</t>
  </si>
  <si>
    <t>Life/Disability Insurance - Guardian</t>
  </si>
  <si>
    <t>Basin project</t>
  </si>
  <si>
    <t>Additional parking for Borough &amp; for events</t>
  </si>
  <si>
    <t>2.720 Mills</t>
  </si>
  <si>
    <t>Repairs and maint (5 yr plan)</t>
  </si>
  <si>
    <t>Pumps - variable speeds</t>
  </si>
  <si>
    <t>Main Replacement Projs</t>
  </si>
  <si>
    <t>Tank Maint/painting</t>
  </si>
  <si>
    <t>SCADA</t>
  </si>
  <si>
    <t>N/A</t>
  </si>
  <si>
    <t>Long term projects</t>
  </si>
  <si>
    <t>(Plant Upgrade/Filter replacement</t>
  </si>
  <si>
    <t>Basic system then build from there</t>
  </si>
  <si>
    <t>with plant upgrade</t>
  </si>
  <si>
    <t>One in 2018, one in 2019</t>
  </si>
  <si>
    <t>Stream Bank Restoration</t>
  </si>
  <si>
    <t>looking for grants for this work first</t>
  </si>
  <si>
    <t>System wide leak survey</t>
  </si>
  <si>
    <t>total cost $8500.00</t>
  </si>
  <si>
    <t>Total cost $30,000.00</t>
  </si>
  <si>
    <t>New well location</t>
  </si>
  <si>
    <t>at spring - $20,000.00</t>
  </si>
  <si>
    <t>NOTES:  Possible Projects for 2018</t>
  </si>
  <si>
    <t>24-410-110</t>
  </si>
  <si>
    <t>Equipment Purchased  - Trailer</t>
  </si>
  <si>
    <t>Equipment Purchased  - Truck</t>
  </si>
  <si>
    <t>Trailer - sweeper</t>
  </si>
  <si>
    <t>`</t>
  </si>
  <si>
    <t>2018 - 134,000 - Geneva</t>
  </si>
  <si>
    <t>Actual 2017 As of 10/25/2017</t>
  </si>
  <si>
    <t>Leaf / Yard Waste-Boro of Columbia</t>
  </si>
  <si>
    <t>when we closed the ckg acct Susq.</t>
  </si>
  <si>
    <t>This amt represents the amt of cash</t>
  </si>
  <si>
    <t>Miscellaneous Exp.-Mortgage</t>
  </si>
  <si>
    <t>Workers Comp Ins ($2,500./mth)</t>
  </si>
  <si>
    <t>WC rate: 100% increase</t>
  </si>
  <si>
    <t>Real Estate Tax - .774 Mills</t>
  </si>
  <si>
    <t>Assessments: $316,268,200.00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</si>
</sst>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_);[Red]\(&quot;$&quot;#,##0.0\)"/>
    <numFmt numFmtId="166" formatCode="#,##0.000_);[Red]\(#,##0.000\)"/>
    <numFmt numFmtId="167" formatCode="#,##0.0000_);[Red]\(#,##0.0000\)"/>
    <numFmt numFmtId="168" formatCode="0;[Red]0"/>
    <numFmt numFmtId="169" formatCode="#,##0;[Red]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#\-###\-###"/>
    <numFmt numFmtId="174" formatCode="##\-###\-###"/>
    <numFmt numFmtId="175" formatCode="&quot;$&quot;#,##0.00"/>
    <numFmt numFmtId="176" formatCode="m/d"/>
    <numFmt numFmtId="177" formatCode="mm/dd/yy"/>
    <numFmt numFmtId="178" formatCode="mmmmm"/>
    <numFmt numFmtId="179" formatCode="&quot;$&quot;#,##0.00;[Red]&quot;$&quot;#,##0.00"/>
    <numFmt numFmtId="180" formatCode="[$-409]dddd\,\ mmmm\ dd\,\ yyyy"/>
    <numFmt numFmtId="181" formatCode="0.00_);\(0.00\)"/>
    <numFmt numFmtId="182" formatCode="mmm\-yyyy"/>
    <numFmt numFmtId="183" formatCode="[$-409]h:mm:ss\ AM/PM"/>
    <numFmt numFmtId="184" formatCode="[$€-2]\ #,##0.00_);[Red]\([$€-2]\ #,##0.00\)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.5"/>
      <name val="MS Sans Serif"/>
      <family val="2"/>
    </font>
    <font>
      <sz val="13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sz val="11"/>
      <name val="MS PGothic"/>
      <family val="2"/>
    </font>
    <font>
      <b/>
      <sz val="11"/>
      <name val="MS PGothic"/>
      <family val="2"/>
    </font>
    <font>
      <strike/>
      <sz val="13.5"/>
      <name val="MS Sans Serif"/>
      <family val="2"/>
    </font>
    <font>
      <sz val="12"/>
      <name val="MS Sans Serif"/>
      <family val="0"/>
    </font>
    <font>
      <sz val="9"/>
      <name val="MS Sans Serif"/>
      <family val="0"/>
    </font>
    <font>
      <b/>
      <strike/>
      <sz val="10"/>
      <color indexed="10"/>
      <name val="MS Sans Serif"/>
      <family val="2"/>
    </font>
    <font>
      <sz val="13.5"/>
      <name val="Arial"/>
      <family val="2"/>
    </font>
    <font>
      <b/>
      <sz val="13.5"/>
      <name val="Arial"/>
      <family val="2"/>
    </font>
    <font>
      <sz val="11"/>
      <name val="MS Sans Serif"/>
      <family val="0"/>
    </font>
    <font>
      <sz val="8"/>
      <name val="MS Sans Serif"/>
      <family val="0"/>
    </font>
    <font>
      <b/>
      <sz val="11"/>
      <name val="MS Sans Serif"/>
      <family val="0"/>
    </font>
    <font>
      <b/>
      <sz val="12"/>
      <name val="MS Sans Serif"/>
      <family val="0"/>
    </font>
    <font>
      <b/>
      <sz val="13"/>
      <name val="MS Sans Serif"/>
      <family val="0"/>
    </font>
    <font>
      <b/>
      <u val="single"/>
      <sz val="13"/>
      <name val="MS Sans Serif"/>
      <family val="0"/>
    </font>
    <font>
      <sz val="14"/>
      <name val="MS Sans Serif"/>
      <family val="2"/>
    </font>
    <font>
      <b/>
      <u val="single"/>
      <sz val="13.5"/>
      <name val="MS Sans Serif"/>
      <family val="0"/>
    </font>
    <font>
      <strike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3.5"/>
      <color indexed="10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rgb="FFFF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75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4" fontId="4" fillId="0" borderId="11" xfId="0" applyNumberFormat="1" applyFont="1" applyBorder="1" applyAlignment="1">
      <alignment horizontal="center" wrapText="1"/>
    </xf>
    <xf numFmtId="174" fontId="7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174" fontId="7" fillId="0" borderId="12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175" fontId="4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74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74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4" fontId="4" fillId="0" borderId="0" xfId="0" applyNumberFormat="1" applyFont="1" applyAlignment="1">
      <alignment/>
    </xf>
    <xf numFmtId="8" fontId="0" fillId="0" borderId="0" xfId="44" applyFont="1" applyAlignment="1">
      <alignment/>
    </xf>
    <xf numFmtId="175" fontId="4" fillId="0" borderId="0" xfId="0" applyNumberFormat="1" applyFont="1" applyAlignment="1">
      <alignment/>
    </xf>
    <xf numFmtId="175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75" fontId="4" fillId="0" borderId="0" xfId="0" applyNumberFormat="1" applyFont="1" applyBorder="1" applyAlignment="1">
      <alignment horizontal="center" wrapText="1"/>
    </xf>
    <xf numFmtId="175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4" fontId="7" fillId="0" borderId="0" xfId="0" applyNumberFormat="1" applyFont="1" applyBorder="1" applyAlignment="1">
      <alignment horizontal="left"/>
    </xf>
    <xf numFmtId="174" fontId="7" fillId="0" borderId="13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175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175" fontId="7" fillId="0" borderId="0" xfId="0" applyNumberFormat="1" applyFont="1" applyBorder="1" applyAlignment="1">
      <alignment horizontal="right"/>
    </xf>
    <xf numFmtId="175" fontId="7" fillId="0" borderId="0" xfId="0" applyNumberFormat="1" applyFont="1" applyFill="1" applyBorder="1" applyAlignment="1">
      <alignment horizontal="right" wrapText="1"/>
    </xf>
    <xf numFmtId="175" fontId="7" fillId="0" borderId="0" xfId="0" applyNumberFormat="1" applyFont="1" applyFill="1" applyBorder="1" applyAlignment="1">
      <alignment horizontal="right"/>
    </xf>
    <xf numFmtId="175" fontId="12" fillId="0" borderId="14" xfId="0" applyNumberFormat="1" applyFont="1" applyBorder="1" applyAlignment="1">
      <alignment horizontal="center" wrapText="1"/>
    </xf>
    <xf numFmtId="175" fontId="11" fillId="0" borderId="0" xfId="0" applyNumberFormat="1" applyFont="1" applyBorder="1" applyAlignment="1">
      <alignment wrapText="1"/>
    </xf>
    <xf numFmtId="175" fontId="7" fillId="0" borderId="0" xfId="0" applyNumberFormat="1" applyFont="1" applyAlignment="1">
      <alignment wrapText="1"/>
    </xf>
    <xf numFmtId="175" fontId="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7" fontId="7" fillId="0" borderId="0" xfId="0" applyNumberFormat="1" applyFont="1" applyAlignment="1">
      <alignment/>
    </xf>
    <xf numFmtId="7" fontId="7" fillId="0" borderId="0" xfId="0" applyNumberFormat="1" applyFont="1" applyAlignment="1">
      <alignment wrapText="1"/>
    </xf>
    <xf numFmtId="7" fontId="7" fillId="0" borderId="0" xfId="0" applyNumberFormat="1" applyFont="1" applyBorder="1" applyAlignment="1">
      <alignment/>
    </xf>
    <xf numFmtId="7" fontId="4" fillId="0" borderId="0" xfId="0" applyNumberFormat="1" applyFont="1" applyAlignment="1">
      <alignment/>
    </xf>
    <xf numFmtId="7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7" fontId="1" fillId="0" borderId="0" xfId="0" applyNumberFormat="1" applyFont="1" applyAlignment="1">
      <alignment horizontal="left"/>
    </xf>
    <xf numFmtId="7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7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4" fillId="0" borderId="0" xfId="0" applyNumberFormat="1" applyFont="1" applyAlignment="1">
      <alignment horizontal="center"/>
    </xf>
    <xf numFmtId="174" fontId="7" fillId="0" borderId="0" xfId="0" applyNumberFormat="1" applyFont="1" applyFill="1" applyAlignment="1">
      <alignment horizontal="center"/>
    </xf>
    <xf numFmtId="0" fontId="7" fillId="0" borderId="0" xfId="0" applyNumberFormat="1" applyFont="1" applyBorder="1" applyAlignment="1">
      <alignment horizontal="left"/>
    </xf>
    <xf numFmtId="17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75" fontId="13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5" fontId="13" fillId="0" borderId="0" xfId="0" applyNumberFormat="1" applyFont="1" applyFill="1" applyAlignment="1">
      <alignment/>
    </xf>
    <xf numFmtId="174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175" fontId="14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7" fontId="17" fillId="0" borderId="0" xfId="0" applyNumberFormat="1" applyFont="1" applyAlignment="1">
      <alignment/>
    </xf>
    <xf numFmtId="17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7" fontId="18" fillId="0" borderId="0" xfId="0" applyNumberFormat="1" applyFont="1" applyAlignment="1">
      <alignment/>
    </xf>
    <xf numFmtId="175" fontId="18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7" fontId="17" fillId="0" borderId="0" xfId="0" applyNumberFormat="1" applyFont="1" applyBorder="1" applyAlignment="1">
      <alignment/>
    </xf>
    <xf numFmtId="17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7" fontId="17" fillId="0" borderId="0" xfId="0" applyNumberFormat="1" applyFont="1" applyBorder="1" applyAlignment="1">
      <alignment horizontal="center"/>
    </xf>
    <xf numFmtId="175" fontId="17" fillId="0" borderId="0" xfId="0" applyNumberFormat="1" applyFont="1" applyBorder="1" applyAlignment="1">
      <alignment horizontal="center"/>
    </xf>
    <xf numFmtId="0" fontId="17" fillId="0" borderId="15" xfId="0" applyFont="1" applyBorder="1" applyAlignment="1">
      <alignment/>
    </xf>
    <xf numFmtId="7" fontId="7" fillId="0" borderId="0" xfId="0" applyNumberFormat="1" applyFont="1" applyFill="1" applyBorder="1" applyAlignment="1">
      <alignment/>
    </xf>
    <xf numFmtId="174" fontId="7" fillId="0" borderId="0" xfId="0" applyNumberFormat="1" applyFont="1" applyAlignment="1">
      <alignment horizontal="left"/>
    </xf>
    <xf numFmtId="7" fontId="13" fillId="0" borderId="0" xfId="0" applyNumberFormat="1" applyFont="1" applyAlignment="1">
      <alignment/>
    </xf>
    <xf numFmtId="174" fontId="7" fillId="0" borderId="0" xfId="0" applyNumberFormat="1" applyFont="1" applyAlignment="1">
      <alignment horizontal="left" vertical="top"/>
    </xf>
    <xf numFmtId="174" fontId="8" fillId="0" borderId="0" xfId="0" applyNumberFormat="1" applyFont="1" applyAlignment="1">
      <alignment horizontal="left" vertical="top"/>
    </xf>
    <xf numFmtId="7" fontId="13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175" fontId="7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175" fontId="13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175" fontId="7" fillId="0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5" fontId="13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175" fontId="7" fillId="33" borderId="12" xfId="0" applyNumberFormat="1" applyFont="1" applyFill="1" applyBorder="1" applyAlignment="1">
      <alignment/>
    </xf>
    <xf numFmtId="175" fontId="8" fillId="0" borderId="0" xfId="0" applyNumberFormat="1" applyFont="1" applyAlignment="1">
      <alignment horizontal="left" vertical="top"/>
    </xf>
    <xf numFmtId="174" fontId="19" fillId="0" borderId="0" xfId="0" applyNumberFormat="1" applyFont="1" applyAlignment="1">
      <alignment horizontal="center"/>
    </xf>
    <xf numFmtId="174" fontId="7" fillId="0" borderId="13" xfId="0" applyNumberFormat="1" applyFont="1" applyBorder="1" applyAlignment="1">
      <alignment/>
    </xf>
    <xf numFmtId="0" fontId="13" fillId="33" borderId="12" xfId="0" applyFont="1" applyFill="1" applyBorder="1" applyAlignment="1">
      <alignment/>
    </xf>
    <xf numFmtId="175" fontId="13" fillId="33" borderId="12" xfId="0" applyNumberFormat="1" applyFont="1" applyFill="1" applyBorder="1" applyAlignment="1">
      <alignment/>
    </xf>
    <xf numFmtId="175" fontId="7" fillId="0" borderId="0" xfId="0" applyNumberFormat="1" applyFont="1" applyAlignment="1">
      <alignment horizontal="center"/>
    </xf>
    <xf numFmtId="174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 horizontal="left" vertical="top"/>
    </xf>
    <xf numFmtId="174" fontId="14" fillId="0" borderId="0" xfId="0" applyNumberFormat="1" applyFont="1" applyAlignment="1">
      <alignment horizontal="left" vertical="top"/>
    </xf>
    <xf numFmtId="174" fontId="22" fillId="0" borderId="0" xfId="0" applyNumberFormat="1" applyFont="1" applyAlignment="1">
      <alignment horizontal="left" vertical="top"/>
    </xf>
    <xf numFmtId="17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top"/>
    </xf>
    <xf numFmtId="174" fontId="23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left" vertical="top"/>
    </xf>
    <xf numFmtId="7" fontId="13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8" fontId="8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8" fontId="14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174" fontId="8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 vertical="top"/>
    </xf>
    <xf numFmtId="7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 horizontal="left"/>
    </xf>
    <xf numFmtId="0" fontId="63" fillId="0" borderId="12" xfId="0" applyFont="1" applyBorder="1" applyAlignment="1">
      <alignment/>
    </xf>
    <xf numFmtId="175" fontId="63" fillId="0" borderId="12" xfId="0" applyNumberFormat="1" applyFont="1" applyBorder="1" applyAlignment="1">
      <alignment/>
    </xf>
    <xf numFmtId="174" fontId="19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left"/>
    </xf>
    <xf numFmtId="175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 horizontal="left"/>
    </xf>
    <xf numFmtId="174" fontId="13" fillId="0" borderId="0" xfId="0" applyNumberFormat="1" applyFont="1" applyFill="1" applyAlignment="1">
      <alignment horizontal="left"/>
    </xf>
    <xf numFmtId="0" fontId="23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7" fontId="7" fillId="0" borderId="0" xfId="0" applyNumberFormat="1" applyFont="1" applyFill="1" applyAlignment="1">
      <alignment/>
    </xf>
    <xf numFmtId="7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left"/>
    </xf>
    <xf numFmtId="7" fontId="19" fillId="0" borderId="0" xfId="0" applyNumberFormat="1" applyFont="1" applyFill="1" applyAlignment="1">
      <alignment/>
    </xf>
    <xf numFmtId="7" fontId="14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7" fontId="14" fillId="0" borderId="0" xfId="0" applyNumberFormat="1" applyFont="1" applyFill="1" applyAlignment="1">
      <alignment/>
    </xf>
    <xf numFmtId="175" fontId="19" fillId="0" borderId="0" xfId="0" applyNumberFormat="1" applyFont="1" applyAlignment="1">
      <alignment/>
    </xf>
    <xf numFmtId="0" fontId="0" fillId="0" borderId="0" xfId="0" applyFill="1" applyAlignment="1">
      <alignment/>
    </xf>
    <xf numFmtId="175" fontId="22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175" fontId="1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6" fontId="25" fillId="0" borderId="0" xfId="0" applyNumberFormat="1" applyFont="1" applyFill="1" applyAlignment="1">
      <alignment/>
    </xf>
    <xf numFmtId="174" fontId="4" fillId="0" borderId="0" xfId="0" applyNumberFormat="1" applyFont="1" applyAlignment="1">
      <alignment horizontal="left"/>
    </xf>
    <xf numFmtId="0" fontId="13" fillId="0" borderId="0" xfId="0" applyFont="1" applyBorder="1" applyAlignment="1">
      <alignment/>
    </xf>
    <xf numFmtId="7" fontId="7" fillId="0" borderId="0" xfId="0" applyNumberFormat="1" applyFont="1" applyFill="1" applyAlignment="1">
      <alignment/>
    </xf>
    <xf numFmtId="7" fontId="14" fillId="0" borderId="0" xfId="0" applyNumberFormat="1" applyFont="1" applyAlignment="1">
      <alignment/>
    </xf>
    <xf numFmtId="175" fontId="14" fillId="0" borderId="0" xfId="0" applyNumberFormat="1" applyFont="1" applyAlignment="1">
      <alignment/>
    </xf>
    <xf numFmtId="175" fontId="4" fillId="0" borderId="12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 wrapText="1"/>
    </xf>
    <xf numFmtId="0" fontId="22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74" fontId="23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center"/>
    </xf>
    <xf numFmtId="174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174" fontId="14" fillId="0" borderId="0" xfId="0" applyNumberFormat="1" applyFont="1" applyAlignment="1">
      <alignment horizontal="left"/>
    </xf>
    <xf numFmtId="174" fontId="26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6" fontId="14" fillId="0" borderId="0" xfId="0" applyNumberFormat="1" applyFont="1" applyFill="1" applyAlignment="1">
      <alignment horizontal="right"/>
    </xf>
    <xf numFmtId="174" fontId="21" fillId="0" borderId="0" xfId="0" applyNumberFormat="1" applyFont="1" applyAlignment="1">
      <alignment horizontal="left" vertical="top"/>
    </xf>
    <xf numFmtId="174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left"/>
    </xf>
    <xf numFmtId="0" fontId="19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7" fillId="34" borderId="12" xfId="0" applyFont="1" applyFill="1" applyBorder="1" applyAlignment="1">
      <alignment/>
    </xf>
    <xf numFmtId="6" fontId="14" fillId="0" borderId="0" xfId="0" applyNumberFormat="1" applyFont="1" applyAlignment="1">
      <alignment/>
    </xf>
    <xf numFmtId="0" fontId="2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175" fontId="13" fillId="0" borderId="0" xfId="0" applyNumberFormat="1" applyFont="1" applyAlignment="1">
      <alignment horizontal="right"/>
    </xf>
    <xf numFmtId="174" fontId="13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4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20.28125" style="64" customWidth="1"/>
    <col min="2" max="2" width="64.140625" style="64" customWidth="1"/>
    <col min="3" max="3" width="4.140625" style="64" customWidth="1"/>
    <col min="4" max="4" width="30.140625" style="64" customWidth="1"/>
    <col min="5" max="5" width="21.57421875" style="64" customWidth="1"/>
    <col min="6" max="6" width="19.28125" style="64" customWidth="1"/>
    <col min="7" max="7" width="18.8515625" style="64" customWidth="1"/>
    <col min="8" max="8" width="20.140625" style="64" customWidth="1"/>
    <col min="9" max="10" width="24.140625" style="64" customWidth="1"/>
    <col min="11" max="16384" width="9.140625" style="64" customWidth="1"/>
  </cols>
  <sheetData>
    <row r="1" spans="1:10" ht="43.5" customHeight="1">
      <c r="A1" s="120" t="s">
        <v>767</v>
      </c>
      <c r="B1" s="121" t="s">
        <v>9</v>
      </c>
      <c r="C1" s="121"/>
      <c r="D1" s="193" t="s">
        <v>977</v>
      </c>
      <c r="E1" s="193" t="s">
        <v>860</v>
      </c>
      <c r="F1" s="194" t="s">
        <v>1075</v>
      </c>
      <c r="G1" s="194" t="s">
        <v>865</v>
      </c>
      <c r="H1" s="193" t="s">
        <v>980</v>
      </c>
      <c r="I1" s="193" t="s">
        <v>981</v>
      </c>
      <c r="J1" s="193" t="s">
        <v>982</v>
      </c>
    </row>
    <row r="2" spans="1:10" ht="19.5">
      <c r="A2" s="122" t="s">
        <v>0</v>
      </c>
      <c r="B2" s="122"/>
      <c r="C2" s="122"/>
      <c r="D2" s="123"/>
      <c r="E2" s="123"/>
      <c r="F2" s="123"/>
      <c r="G2" s="123"/>
      <c r="H2" s="123"/>
      <c r="I2" s="123"/>
      <c r="J2" s="123"/>
    </row>
    <row r="3" spans="1:10" ht="19.5">
      <c r="A3" s="122"/>
      <c r="B3" s="122"/>
      <c r="C3" s="122"/>
      <c r="D3" s="123"/>
      <c r="E3" s="123"/>
      <c r="F3" s="123"/>
      <c r="G3" s="123"/>
      <c r="H3" s="123"/>
      <c r="I3" s="123"/>
      <c r="J3" s="123"/>
    </row>
    <row r="4" spans="1:10" ht="19.5">
      <c r="A4" s="122" t="s">
        <v>195</v>
      </c>
      <c r="B4" s="122" t="s">
        <v>196</v>
      </c>
      <c r="C4" s="122"/>
      <c r="D4" s="123">
        <v>0</v>
      </c>
      <c r="E4" s="123">
        <v>0</v>
      </c>
      <c r="F4" s="123">
        <v>0</v>
      </c>
      <c r="G4" s="123">
        <v>0</v>
      </c>
      <c r="H4" s="123">
        <v>0</v>
      </c>
      <c r="I4" s="123">
        <v>0</v>
      </c>
      <c r="J4" s="123">
        <v>0</v>
      </c>
    </row>
    <row r="5" spans="1:10" ht="19.5">
      <c r="A5" s="122" t="s">
        <v>396</v>
      </c>
      <c r="B5" s="122" t="s">
        <v>197</v>
      </c>
      <c r="C5" s="122"/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3">
        <v>0</v>
      </c>
      <c r="J5" s="123">
        <v>0</v>
      </c>
    </row>
    <row r="6" spans="1:10" ht="19.5">
      <c r="A6" s="122"/>
      <c r="B6" s="122"/>
      <c r="C6" s="122"/>
      <c r="D6" s="123"/>
      <c r="E6" s="123"/>
      <c r="F6" s="123"/>
      <c r="G6" s="123"/>
      <c r="H6" s="123"/>
      <c r="I6" s="123"/>
      <c r="J6" s="123"/>
    </row>
    <row r="7" spans="1:10" ht="19.5">
      <c r="A7" s="122"/>
      <c r="B7" s="122" t="s">
        <v>1</v>
      </c>
      <c r="C7" s="122"/>
      <c r="D7" s="123">
        <f aca="true" t="shared" si="0" ref="D7:J7">SUM(D4:D6)</f>
        <v>0</v>
      </c>
      <c r="E7" s="123">
        <f t="shared" si="0"/>
        <v>0</v>
      </c>
      <c r="F7" s="123">
        <f t="shared" si="0"/>
        <v>0</v>
      </c>
      <c r="G7" s="123">
        <f t="shared" si="0"/>
        <v>0</v>
      </c>
      <c r="H7" s="123">
        <f t="shared" si="0"/>
        <v>0</v>
      </c>
      <c r="I7" s="123">
        <f t="shared" si="0"/>
        <v>0</v>
      </c>
      <c r="J7" s="123">
        <f t="shared" si="0"/>
        <v>0</v>
      </c>
    </row>
    <row r="8" spans="1:10" ht="19.5">
      <c r="A8" s="213" t="s">
        <v>1086</v>
      </c>
      <c r="B8" s="213" t="s">
        <v>1120</v>
      </c>
      <c r="C8" s="122"/>
      <c r="D8" s="123"/>
      <c r="E8" s="123"/>
      <c r="F8" s="123"/>
      <c r="G8" s="123"/>
      <c r="H8" s="123"/>
      <c r="I8" s="123"/>
      <c r="J8" s="123"/>
    </row>
    <row r="9" spans="1:10" ht="19.5">
      <c r="A9" s="122" t="s">
        <v>114</v>
      </c>
      <c r="B9" s="122"/>
      <c r="C9" s="122"/>
      <c r="D9" s="123"/>
      <c r="E9" s="123"/>
      <c r="F9" s="123"/>
      <c r="G9" s="123"/>
      <c r="H9" s="123"/>
      <c r="I9" s="123"/>
      <c r="J9" s="123"/>
    </row>
    <row r="10" spans="1:10" ht="19.5">
      <c r="A10" s="122"/>
      <c r="B10" s="122"/>
      <c r="C10" s="122"/>
      <c r="D10" s="123"/>
      <c r="E10" s="123"/>
      <c r="F10" s="123"/>
      <c r="G10" s="123"/>
      <c r="H10" s="123"/>
      <c r="I10" s="123"/>
      <c r="J10" s="123"/>
    </row>
    <row r="11" spans="1:10" ht="19.5">
      <c r="A11" s="62" t="s">
        <v>198</v>
      </c>
      <c r="B11" s="62" t="s">
        <v>791</v>
      </c>
      <c r="C11" s="64" t="s">
        <v>694</v>
      </c>
      <c r="D11" s="169">
        <v>861190</v>
      </c>
      <c r="E11" s="169">
        <v>800100</v>
      </c>
      <c r="F11" s="62">
        <v>795049.26</v>
      </c>
      <c r="G11" s="62">
        <v>797906.75</v>
      </c>
      <c r="H11" s="123">
        <v>791203.46</v>
      </c>
      <c r="I11" s="123">
        <v>553938.27</v>
      </c>
      <c r="J11" s="123">
        <v>552908.37</v>
      </c>
    </row>
    <row r="12" spans="1:10" ht="19.5">
      <c r="A12" s="122" t="s">
        <v>463</v>
      </c>
      <c r="B12" s="122" t="s">
        <v>464</v>
      </c>
      <c r="C12" s="122"/>
      <c r="D12" s="127">
        <v>15000</v>
      </c>
      <c r="E12" s="127">
        <v>17500</v>
      </c>
      <c r="F12" s="123">
        <v>14885.99</v>
      </c>
      <c r="G12" s="123">
        <v>17893.5</v>
      </c>
      <c r="H12" s="123">
        <v>25095.93</v>
      </c>
      <c r="I12" s="123">
        <v>12054.98</v>
      </c>
      <c r="J12" s="123">
        <v>20031.02</v>
      </c>
    </row>
    <row r="13" spans="1:10" ht="19.5">
      <c r="A13" s="124" t="s">
        <v>199</v>
      </c>
      <c r="B13" s="124" t="s">
        <v>200</v>
      </c>
      <c r="C13" s="122"/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149.92</v>
      </c>
    </row>
    <row r="14" spans="1:10" ht="19.5">
      <c r="A14" s="122"/>
      <c r="B14" s="122"/>
      <c r="C14" s="122"/>
      <c r="D14" s="123"/>
      <c r="E14" s="123"/>
      <c r="F14" s="123"/>
      <c r="G14" s="123"/>
      <c r="H14" s="123"/>
      <c r="I14" s="123"/>
      <c r="J14" s="123" t="s">
        <v>20</v>
      </c>
    </row>
    <row r="15" spans="1:10" ht="19.5">
      <c r="A15" s="122"/>
      <c r="B15" s="122" t="s">
        <v>1</v>
      </c>
      <c r="C15" s="122"/>
      <c r="D15" s="123">
        <f aca="true" t="shared" si="1" ref="D15:J15">SUM(D11,D12,D13)</f>
        <v>876190</v>
      </c>
      <c r="E15" s="123">
        <f t="shared" si="1"/>
        <v>817600</v>
      </c>
      <c r="F15" s="123">
        <f t="shared" si="1"/>
        <v>809935.25</v>
      </c>
      <c r="G15" s="123">
        <f t="shared" si="1"/>
        <v>815800.25</v>
      </c>
      <c r="H15" s="123">
        <f t="shared" si="1"/>
        <v>816299.39</v>
      </c>
      <c r="I15" s="123">
        <f t="shared" si="1"/>
        <v>565993.25</v>
      </c>
      <c r="J15" s="123">
        <f t="shared" si="1"/>
        <v>573089.31</v>
      </c>
    </row>
    <row r="16" spans="1:10" ht="19.5">
      <c r="A16" s="122"/>
      <c r="B16" s="122"/>
      <c r="C16" s="122"/>
      <c r="D16" s="123"/>
      <c r="E16" s="123"/>
      <c r="F16" s="123"/>
      <c r="G16" s="123"/>
      <c r="H16" s="123"/>
      <c r="I16" s="123"/>
      <c r="J16" s="123"/>
    </row>
    <row r="17" spans="1:10" ht="19.5">
      <c r="A17" s="122"/>
      <c r="B17" s="122"/>
      <c r="C17" s="122"/>
      <c r="D17" s="123"/>
      <c r="E17" s="123"/>
      <c r="F17" s="123"/>
      <c r="G17" s="123"/>
      <c r="H17" s="123"/>
      <c r="I17" s="123"/>
      <c r="J17" s="123"/>
    </row>
    <row r="18" spans="1:10" ht="19.5">
      <c r="A18" s="122" t="s">
        <v>201</v>
      </c>
      <c r="B18" s="122"/>
      <c r="C18" s="122"/>
      <c r="D18" s="123"/>
      <c r="E18" s="123"/>
      <c r="F18" s="123"/>
      <c r="G18" s="123"/>
      <c r="H18" s="123"/>
      <c r="I18" s="123"/>
      <c r="J18" s="123"/>
    </row>
    <row r="19" spans="1:10" ht="19.5">
      <c r="A19" s="122"/>
      <c r="B19" s="122"/>
      <c r="C19" s="122"/>
      <c r="D19" s="123"/>
      <c r="E19" s="123"/>
      <c r="F19" s="123"/>
      <c r="G19" s="123"/>
      <c r="H19" s="123"/>
      <c r="I19" s="123"/>
      <c r="J19" s="123"/>
    </row>
    <row r="20" spans="1:10" ht="19.5">
      <c r="A20" s="124" t="s">
        <v>202</v>
      </c>
      <c r="B20" s="124" t="s">
        <v>462</v>
      </c>
      <c r="C20" s="124"/>
      <c r="D20" s="125">
        <v>0</v>
      </c>
      <c r="E20" s="125">
        <v>0</v>
      </c>
      <c r="F20" s="125">
        <v>0</v>
      </c>
      <c r="G20" s="125">
        <v>0</v>
      </c>
      <c r="H20" s="125">
        <v>142</v>
      </c>
      <c r="I20" s="125">
        <v>0</v>
      </c>
      <c r="J20" s="125">
        <v>20654</v>
      </c>
    </row>
    <row r="21" spans="1:10" ht="19.5">
      <c r="A21" s="124" t="s">
        <v>203</v>
      </c>
      <c r="B21" s="124" t="s">
        <v>204</v>
      </c>
      <c r="C21" s="124"/>
      <c r="D21" s="125">
        <v>0</v>
      </c>
      <c r="E21" s="125">
        <v>0</v>
      </c>
      <c r="F21" s="125">
        <v>77</v>
      </c>
      <c r="G21" s="125">
        <v>55</v>
      </c>
      <c r="H21" s="125">
        <v>165</v>
      </c>
      <c r="I21" s="125">
        <v>1840.72</v>
      </c>
      <c r="J21" s="125">
        <v>3549.15</v>
      </c>
    </row>
    <row r="22" spans="1:10" ht="19.5">
      <c r="A22" s="122" t="s">
        <v>205</v>
      </c>
      <c r="B22" s="122" t="s">
        <v>731</v>
      </c>
      <c r="C22" s="122"/>
      <c r="D22" s="123">
        <v>60000</v>
      </c>
      <c r="E22" s="123">
        <v>55000</v>
      </c>
      <c r="F22" s="123">
        <v>59979.62</v>
      </c>
      <c r="G22" s="123">
        <v>84434.89</v>
      </c>
      <c r="H22" s="123">
        <v>79853.26</v>
      </c>
      <c r="I22" s="123">
        <v>41551.76</v>
      </c>
      <c r="J22" s="123">
        <v>63755.49</v>
      </c>
    </row>
    <row r="23" spans="1:10" ht="19.5">
      <c r="A23" s="132" t="s">
        <v>206</v>
      </c>
      <c r="B23" s="132" t="s">
        <v>207</v>
      </c>
      <c r="C23" s="132" t="s">
        <v>19</v>
      </c>
      <c r="D23" s="127">
        <v>530000</v>
      </c>
      <c r="E23" s="127">
        <v>510000</v>
      </c>
      <c r="F23" s="133">
        <v>416706.59</v>
      </c>
      <c r="G23" s="133">
        <v>520073.83</v>
      </c>
      <c r="H23" s="123">
        <v>523321.12</v>
      </c>
      <c r="I23" s="123">
        <v>498368.6</v>
      </c>
      <c r="J23" s="123">
        <v>492454.87</v>
      </c>
    </row>
    <row r="24" spans="1:10" ht="19.5">
      <c r="A24" s="122" t="s">
        <v>208</v>
      </c>
      <c r="B24" s="122" t="s">
        <v>434</v>
      </c>
      <c r="C24" s="122"/>
      <c r="D24" s="123">
        <v>47000</v>
      </c>
      <c r="E24" s="123">
        <v>45000</v>
      </c>
      <c r="F24" s="123">
        <v>39419.73</v>
      </c>
      <c r="G24" s="123">
        <v>52111.95</v>
      </c>
      <c r="H24" s="123">
        <v>47915.75</v>
      </c>
      <c r="I24" s="123">
        <v>46606.94</v>
      </c>
      <c r="J24" s="123">
        <v>50213.65</v>
      </c>
    </row>
    <row r="25" spans="1:10" ht="19.5">
      <c r="A25" s="122" t="s">
        <v>714</v>
      </c>
      <c r="B25" s="122" t="s">
        <v>715</v>
      </c>
      <c r="C25" s="122"/>
      <c r="D25" s="123">
        <v>16000</v>
      </c>
      <c r="E25" s="123">
        <v>15000</v>
      </c>
      <c r="F25" s="123">
        <v>18872.3</v>
      </c>
      <c r="G25" s="123">
        <v>17024.21</v>
      </c>
      <c r="H25" s="123">
        <v>15680.1</v>
      </c>
      <c r="I25" s="123">
        <v>14493</v>
      </c>
      <c r="J25" s="123">
        <v>13279.78</v>
      </c>
    </row>
    <row r="26" spans="1:10" ht="19.5">
      <c r="A26" s="122"/>
      <c r="B26" s="122"/>
      <c r="C26" s="122"/>
      <c r="D26" s="123"/>
      <c r="E26" s="123"/>
      <c r="F26" s="123"/>
      <c r="G26" s="123"/>
      <c r="H26" s="123"/>
      <c r="I26" s="123"/>
      <c r="J26" s="123"/>
    </row>
    <row r="27" spans="1:10" ht="19.5">
      <c r="A27" s="122"/>
      <c r="B27" s="122" t="s">
        <v>1</v>
      </c>
      <c r="C27" s="122"/>
      <c r="D27" s="123">
        <f aca="true" t="shared" si="2" ref="D27:J27">SUM(D20:D25)</f>
        <v>653000</v>
      </c>
      <c r="E27" s="123">
        <f>SUM(E20:E25)</f>
        <v>625000</v>
      </c>
      <c r="F27" s="123">
        <f t="shared" si="2"/>
        <v>535055.24</v>
      </c>
      <c r="G27" s="123">
        <f t="shared" si="2"/>
        <v>673699.8799999999</v>
      </c>
      <c r="H27" s="123">
        <f t="shared" si="2"/>
        <v>667077.23</v>
      </c>
      <c r="I27" s="123">
        <f t="shared" si="2"/>
        <v>602861.02</v>
      </c>
      <c r="J27" s="123">
        <f t="shared" si="2"/>
        <v>643906.9400000001</v>
      </c>
    </row>
    <row r="28" spans="1:10" ht="19.5">
      <c r="A28" s="122"/>
      <c r="B28" s="122"/>
      <c r="C28" s="122"/>
      <c r="D28" s="123"/>
      <c r="E28" s="123"/>
      <c r="F28" s="123"/>
      <c r="G28" s="123"/>
      <c r="H28" s="123"/>
      <c r="I28" s="123"/>
      <c r="J28" s="123"/>
    </row>
    <row r="29" spans="1:10" ht="19.5">
      <c r="A29" s="122"/>
      <c r="B29" s="122"/>
      <c r="C29" s="122"/>
      <c r="D29" s="123"/>
      <c r="E29" s="123"/>
      <c r="F29" s="123"/>
      <c r="G29" s="123"/>
      <c r="H29" s="123"/>
      <c r="I29" s="123"/>
      <c r="J29" s="123"/>
    </row>
    <row r="30" spans="1:10" ht="19.5">
      <c r="A30" s="122" t="s">
        <v>209</v>
      </c>
      <c r="B30" s="122"/>
      <c r="C30" s="122"/>
      <c r="D30" s="123"/>
      <c r="E30" s="123"/>
      <c r="F30" s="123"/>
      <c r="G30" s="123"/>
      <c r="H30" s="123"/>
      <c r="I30" s="123"/>
      <c r="J30" s="123"/>
    </row>
    <row r="31" spans="1:10" ht="19.5">
      <c r="A31" s="122"/>
      <c r="B31" s="122"/>
      <c r="C31" s="122"/>
      <c r="D31" s="123"/>
      <c r="E31" s="123"/>
      <c r="F31" s="123"/>
      <c r="G31" s="123"/>
      <c r="H31" s="123"/>
      <c r="I31" s="123"/>
      <c r="J31" s="123"/>
    </row>
    <row r="32" spans="1:10" ht="19.5">
      <c r="A32" s="122" t="s">
        <v>410</v>
      </c>
      <c r="B32" s="122" t="s">
        <v>411</v>
      </c>
      <c r="C32" s="122"/>
      <c r="D32" s="123">
        <v>15</v>
      </c>
      <c r="E32" s="123">
        <v>20</v>
      </c>
      <c r="F32" s="123">
        <v>25</v>
      </c>
      <c r="G32" s="123">
        <v>75</v>
      </c>
      <c r="H32" s="123">
        <v>40</v>
      </c>
      <c r="I32" s="123">
        <v>55</v>
      </c>
      <c r="J32" s="123">
        <v>10</v>
      </c>
    </row>
    <row r="33" spans="1:10" ht="19.5">
      <c r="A33" s="122" t="s">
        <v>210</v>
      </c>
      <c r="B33" s="122" t="s">
        <v>211</v>
      </c>
      <c r="C33" s="122" t="s">
        <v>636</v>
      </c>
      <c r="D33" s="123">
        <v>57000</v>
      </c>
      <c r="E33" s="123">
        <v>55000</v>
      </c>
      <c r="F33" s="123">
        <v>51787.99</v>
      </c>
      <c r="G33" s="123">
        <v>64743.95</v>
      </c>
      <c r="H33" s="123">
        <v>60348.64</v>
      </c>
      <c r="I33" s="123">
        <v>57202.76</v>
      </c>
      <c r="J33" s="123">
        <v>54376.99</v>
      </c>
    </row>
    <row r="34" spans="1:10" ht="19.5">
      <c r="A34" s="122"/>
      <c r="B34" s="122" t="s">
        <v>621</v>
      </c>
      <c r="C34" s="122"/>
      <c r="D34" s="123"/>
      <c r="E34" s="123"/>
      <c r="F34" s="123"/>
      <c r="G34" s="123"/>
      <c r="H34" s="123"/>
      <c r="I34" s="123"/>
      <c r="J34" s="123"/>
    </row>
    <row r="35" spans="1:10" ht="19.5">
      <c r="A35" s="122"/>
      <c r="B35" s="122" t="s">
        <v>1</v>
      </c>
      <c r="C35" s="122"/>
      <c r="D35" s="123">
        <f aca="true" t="shared" si="3" ref="D35:J35">SUM(D32:D33)</f>
        <v>57015</v>
      </c>
      <c r="E35" s="123">
        <f t="shared" si="3"/>
        <v>55020</v>
      </c>
      <c r="F35" s="123">
        <f t="shared" si="3"/>
        <v>51812.99</v>
      </c>
      <c r="G35" s="123">
        <f t="shared" si="3"/>
        <v>64818.95</v>
      </c>
      <c r="H35" s="123">
        <f t="shared" si="3"/>
        <v>60388.64</v>
      </c>
      <c r="I35" s="123">
        <f t="shared" si="3"/>
        <v>57257.76</v>
      </c>
      <c r="J35" s="123">
        <f t="shared" si="3"/>
        <v>54386.99</v>
      </c>
    </row>
    <row r="36" spans="1:10" ht="19.5">
      <c r="A36" s="122"/>
      <c r="B36" s="122"/>
      <c r="C36" s="122"/>
      <c r="D36" s="123"/>
      <c r="E36" s="123"/>
      <c r="F36" s="123"/>
      <c r="G36" s="123"/>
      <c r="H36" s="123"/>
      <c r="I36" s="123"/>
      <c r="J36" s="123"/>
    </row>
    <row r="37" spans="1:10" ht="19.5">
      <c r="A37" s="122" t="s">
        <v>212</v>
      </c>
      <c r="B37" s="122"/>
      <c r="C37" s="122"/>
      <c r="D37" s="123"/>
      <c r="E37" s="123"/>
      <c r="F37" s="123"/>
      <c r="G37" s="123"/>
      <c r="H37" s="123"/>
      <c r="I37" s="123"/>
      <c r="J37" s="123"/>
    </row>
    <row r="38" spans="1:10" ht="19.5">
      <c r="A38" s="122"/>
      <c r="B38" s="122"/>
      <c r="C38" s="122"/>
      <c r="D38" s="123"/>
      <c r="E38" s="123"/>
      <c r="F38" s="123"/>
      <c r="G38" s="123"/>
      <c r="H38" s="123"/>
      <c r="I38" s="123"/>
      <c r="J38" s="123"/>
    </row>
    <row r="39" spans="1:10" ht="19.5">
      <c r="A39" s="122" t="s">
        <v>213</v>
      </c>
      <c r="B39" s="122" t="s">
        <v>214</v>
      </c>
      <c r="C39" s="122"/>
      <c r="D39" s="123">
        <v>18000</v>
      </c>
      <c r="E39" s="123">
        <v>20000</v>
      </c>
      <c r="F39" s="123">
        <v>14813.04</v>
      </c>
      <c r="G39" s="123">
        <v>22184.05</v>
      </c>
      <c r="H39" s="123">
        <v>20545.17</v>
      </c>
      <c r="I39" s="123">
        <v>18095.65</v>
      </c>
      <c r="J39" s="123">
        <v>12428.84</v>
      </c>
    </row>
    <row r="40" spans="1:10" ht="19.5">
      <c r="A40" s="122"/>
      <c r="B40" s="122"/>
      <c r="C40" s="122"/>
      <c r="D40" s="123"/>
      <c r="E40" s="123"/>
      <c r="F40" s="123"/>
      <c r="G40" s="123"/>
      <c r="H40" s="123"/>
      <c r="I40" s="123"/>
      <c r="J40" s="123"/>
    </row>
    <row r="41" spans="1:10" ht="19.5">
      <c r="A41" s="122"/>
      <c r="B41" s="122" t="s">
        <v>1</v>
      </c>
      <c r="C41" s="122"/>
      <c r="D41" s="123">
        <f aca="true" t="shared" si="4" ref="D41:J41">SUM(D39)</f>
        <v>18000</v>
      </c>
      <c r="E41" s="123">
        <f>SUM(E39)</f>
        <v>20000</v>
      </c>
      <c r="F41" s="123">
        <f t="shared" si="4"/>
        <v>14813.04</v>
      </c>
      <c r="G41" s="123">
        <f t="shared" si="4"/>
        <v>22184.05</v>
      </c>
      <c r="H41" s="123">
        <f t="shared" si="4"/>
        <v>20545.17</v>
      </c>
      <c r="I41" s="123">
        <f t="shared" si="4"/>
        <v>18095.65</v>
      </c>
      <c r="J41" s="123">
        <f t="shared" si="4"/>
        <v>12428.84</v>
      </c>
    </row>
    <row r="42" spans="1:10" ht="19.5">
      <c r="A42" s="122"/>
      <c r="B42" s="122"/>
      <c r="C42" s="122"/>
      <c r="D42" s="123"/>
      <c r="E42" s="123"/>
      <c r="F42" s="123"/>
      <c r="G42" s="123"/>
      <c r="H42" s="123"/>
      <c r="I42" s="123"/>
      <c r="J42" s="123"/>
    </row>
    <row r="43" spans="1:10" ht="19.5">
      <c r="A43" s="122"/>
      <c r="B43" s="122"/>
      <c r="C43" s="122"/>
      <c r="D43" s="123"/>
      <c r="E43" s="123"/>
      <c r="F43" s="123"/>
      <c r="G43" s="123"/>
      <c r="H43" s="123"/>
      <c r="I43" s="123"/>
      <c r="J43" s="123"/>
    </row>
    <row r="44" spans="1:10" ht="19.5">
      <c r="A44" s="122" t="s">
        <v>215</v>
      </c>
      <c r="B44" s="122"/>
      <c r="C44" s="122"/>
      <c r="D44" s="123"/>
      <c r="E44" s="123"/>
      <c r="F44" s="123"/>
      <c r="G44" s="123"/>
      <c r="H44" s="123"/>
      <c r="I44" s="123"/>
      <c r="J44" s="123"/>
    </row>
    <row r="45" spans="1:10" ht="19.5">
      <c r="A45" s="122"/>
      <c r="B45" s="122"/>
      <c r="C45" s="122"/>
      <c r="D45" s="123"/>
      <c r="E45" s="123"/>
      <c r="F45" s="123"/>
      <c r="G45" s="123"/>
      <c r="H45" s="123"/>
      <c r="I45" s="123"/>
      <c r="J45" s="123"/>
    </row>
    <row r="46" spans="1:10" ht="19.5">
      <c r="A46" s="122" t="s">
        <v>412</v>
      </c>
      <c r="B46" s="122" t="s">
        <v>413</v>
      </c>
      <c r="C46" s="122"/>
      <c r="D46" s="123">
        <v>0</v>
      </c>
      <c r="E46" s="123">
        <v>0</v>
      </c>
      <c r="F46" s="123">
        <v>0</v>
      </c>
      <c r="G46" s="123">
        <v>600</v>
      </c>
      <c r="H46" s="123">
        <v>900</v>
      </c>
      <c r="I46" s="123">
        <v>640</v>
      </c>
      <c r="J46" s="123">
        <v>20</v>
      </c>
    </row>
    <row r="47" spans="1:10" ht="19.5">
      <c r="A47" s="122" t="s">
        <v>216</v>
      </c>
      <c r="B47" s="122" t="s">
        <v>934</v>
      </c>
      <c r="C47" s="122"/>
      <c r="D47" s="123">
        <v>4200</v>
      </c>
      <c r="E47" s="123">
        <v>4000</v>
      </c>
      <c r="F47" s="123">
        <v>5270</v>
      </c>
      <c r="G47" s="123">
        <v>5017.5</v>
      </c>
      <c r="H47" s="123">
        <v>5110</v>
      </c>
      <c r="I47" s="123">
        <v>9700</v>
      </c>
      <c r="J47" s="123">
        <v>9730</v>
      </c>
    </row>
    <row r="48" spans="1:10" ht="19.5">
      <c r="A48" s="122" t="s">
        <v>217</v>
      </c>
      <c r="B48" s="122" t="s">
        <v>218</v>
      </c>
      <c r="C48" s="122" t="s">
        <v>19</v>
      </c>
      <c r="D48" s="123">
        <v>2400</v>
      </c>
      <c r="E48" s="123">
        <v>2400</v>
      </c>
      <c r="F48" s="123">
        <v>2000</v>
      </c>
      <c r="G48" s="123">
        <v>2400</v>
      </c>
      <c r="H48" s="123">
        <v>2400</v>
      </c>
      <c r="I48" s="123">
        <v>2600</v>
      </c>
      <c r="J48" s="123">
        <v>1950</v>
      </c>
    </row>
    <row r="49" spans="1:10" ht="19.5">
      <c r="A49" s="122"/>
      <c r="B49" s="122" t="s">
        <v>20</v>
      </c>
      <c r="C49" s="122"/>
      <c r="D49" s="123"/>
      <c r="E49" s="123"/>
      <c r="F49" s="123"/>
      <c r="G49" s="123"/>
      <c r="H49" s="123"/>
      <c r="I49" s="123"/>
      <c r="J49" s="123"/>
    </row>
    <row r="50" spans="1:10" ht="19.5">
      <c r="A50" s="122"/>
      <c r="B50" s="122" t="s">
        <v>1</v>
      </c>
      <c r="C50" s="122"/>
      <c r="D50" s="123">
        <f aca="true" t="shared" si="5" ref="D50:J50">SUM(D46:D48)</f>
        <v>6600</v>
      </c>
      <c r="E50" s="123">
        <f t="shared" si="5"/>
        <v>6400</v>
      </c>
      <c r="F50" s="123">
        <f t="shared" si="5"/>
        <v>7270</v>
      </c>
      <c r="G50" s="123">
        <f t="shared" si="5"/>
        <v>8017.5</v>
      </c>
      <c r="H50" s="123">
        <f t="shared" si="5"/>
        <v>8410</v>
      </c>
      <c r="I50" s="123">
        <f t="shared" si="5"/>
        <v>12940</v>
      </c>
      <c r="J50" s="123">
        <f t="shared" si="5"/>
        <v>11700</v>
      </c>
    </row>
    <row r="51" spans="1:10" ht="19.5">
      <c r="A51" s="122"/>
      <c r="B51" s="122"/>
      <c r="C51" s="122"/>
      <c r="D51" s="123"/>
      <c r="E51" s="123"/>
      <c r="F51" s="123"/>
      <c r="G51" s="123"/>
      <c r="H51" s="123"/>
      <c r="I51" s="123"/>
      <c r="J51" s="123"/>
    </row>
    <row r="52" spans="1:10" ht="19.5">
      <c r="A52" s="122"/>
      <c r="B52" s="122"/>
      <c r="C52" s="122"/>
      <c r="D52" s="123"/>
      <c r="E52" s="123"/>
      <c r="F52" s="123"/>
      <c r="G52" s="123"/>
      <c r="H52" s="123"/>
      <c r="I52" s="123"/>
      <c r="J52" s="123"/>
    </row>
    <row r="53" spans="1:10" ht="19.5">
      <c r="A53" s="122" t="s">
        <v>179</v>
      </c>
      <c r="B53" s="122"/>
      <c r="C53" s="122"/>
      <c r="D53" s="123"/>
      <c r="E53" s="123"/>
      <c r="F53" s="123"/>
      <c r="G53" s="123"/>
      <c r="H53" s="123"/>
      <c r="I53" s="123"/>
      <c r="J53" s="123"/>
    </row>
    <row r="54" spans="1:10" ht="19.5">
      <c r="A54" s="122"/>
      <c r="B54" s="122"/>
      <c r="C54" s="122"/>
      <c r="D54" s="123"/>
      <c r="E54" s="123"/>
      <c r="F54" s="123"/>
      <c r="G54" s="123"/>
      <c r="H54" s="123"/>
      <c r="I54" s="123"/>
      <c r="J54" s="123" t="s">
        <v>20</v>
      </c>
    </row>
    <row r="55" spans="1:10" ht="19.5">
      <c r="A55" s="132" t="s">
        <v>219</v>
      </c>
      <c r="B55" s="132" t="s">
        <v>658</v>
      </c>
      <c r="C55" s="132"/>
      <c r="D55" s="133">
        <v>1500</v>
      </c>
      <c r="E55" s="133">
        <v>1500</v>
      </c>
      <c r="F55" s="133">
        <v>1534</v>
      </c>
      <c r="G55" s="133">
        <v>1666.08</v>
      </c>
      <c r="H55" s="123">
        <v>1353.53</v>
      </c>
      <c r="I55" s="123">
        <v>1540.71</v>
      </c>
      <c r="J55" s="123">
        <v>1528.98</v>
      </c>
    </row>
    <row r="56" spans="1:10" ht="19.5">
      <c r="A56" s="132" t="s">
        <v>220</v>
      </c>
      <c r="B56" s="126" t="s">
        <v>657</v>
      </c>
      <c r="C56" s="132"/>
      <c r="D56" s="133">
        <v>13000</v>
      </c>
      <c r="E56" s="133">
        <v>13500</v>
      </c>
      <c r="F56" s="133">
        <v>29655.32</v>
      </c>
      <c r="G56" s="133">
        <v>12805.85</v>
      </c>
      <c r="H56" s="123">
        <v>13776.34</v>
      </c>
      <c r="I56" s="123">
        <v>11307.47</v>
      </c>
      <c r="J56" s="123">
        <v>9010.58</v>
      </c>
    </row>
    <row r="57" spans="1:10" ht="19.5">
      <c r="A57" s="132" t="s">
        <v>221</v>
      </c>
      <c r="B57" s="132" t="s">
        <v>660</v>
      </c>
      <c r="C57" s="132"/>
      <c r="D57" s="133">
        <v>600</v>
      </c>
      <c r="E57" s="133">
        <v>600</v>
      </c>
      <c r="F57" s="133">
        <v>600</v>
      </c>
      <c r="G57" s="133">
        <v>800</v>
      </c>
      <c r="H57" s="123">
        <v>1000</v>
      </c>
      <c r="I57" s="123">
        <v>600</v>
      </c>
      <c r="J57" s="123">
        <v>800</v>
      </c>
    </row>
    <row r="58" spans="1:10" ht="19.5">
      <c r="A58" s="132" t="s">
        <v>222</v>
      </c>
      <c r="B58" s="132" t="s">
        <v>659</v>
      </c>
      <c r="C58" s="132" t="s">
        <v>636</v>
      </c>
      <c r="D58" s="133">
        <v>27000</v>
      </c>
      <c r="E58" s="133">
        <v>26000</v>
      </c>
      <c r="F58" s="133">
        <v>24667.15</v>
      </c>
      <c r="G58" s="133">
        <v>27252.8</v>
      </c>
      <c r="H58" s="123">
        <v>27422.23</v>
      </c>
      <c r="I58" s="123">
        <v>28601.23</v>
      </c>
      <c r="J58" s="123">
        <v>30245.8</v>
      </c>
    </row>
    <row r="59" spans="1:10" ht="19.5">
      <c r="A59" s="122"/>
      <c r="B59" s="122"/>
      <c r="C59" s="122"/>
      <c r="D59" s="123"/>
      <c r="E59" s="123"/>
      <c r="F59" s="123"/>
      <c r="G59" s="123"/>
      <c r="H59" s="123"/>
      <c r="I59" s="123"/>
      <c r="J59" s="123" t="s">
        <v>20</v>
      </c>
    </row>
    <row r="60" spans="1:10" ht="19.5">
      <c r="A60" s="122"/>
      <c r="B60" s="122" t="s">
        <v>1</v>
      </c>
      <c r="C60" s="122"/>
      <c r="D60" s="123">
        <f aca="true" t="shared" si="6" ref="D60:J60">SUM(D54:D59)</f>
        <v>42100</v>
      </c>
      <c r="E60" s="123">
        <f>SUM(E54:E59)</f>
        <v>41600</v>
      </c>
      <c r="F60" s="123">
        <f t="shared" si="6"/>
        <v>56456.47</v>
      </c>
      <c r="G60" s="123">
        <f t="shared" si="6"/>
        <v>42524.729999999996</v>
      </c>
      <c r="H60" s="123">
        <f t="shared" si="6"/>
        <v>43552.1</v>
      </c>
      <c r="I60" s="123">
        <f t="shared" si="6"/>
        <v>42049.41</v>
      </c>
      <c r="J60" s="123">
        <f t="shared" si="6"/>
        <v>41585.36</v>
      </c>
    </row>
    <row r="61" spans="1:10" ht="19.5">
      <c r="A61" s="122"/>
      <c r="B61" s="122"/>
      <c r="C61" s="122"/>
      <c r="D61" s="123"/>
      <c r="E61" s="123"/>
      <c r="F61" s="123"/>
      <c r="G61" s="123"/>
      <c r="H61" s="123"/>
      <c r="I61" s="123"/>
      <c r="J61" s="123"/>
    </row>
    <row r="62" spans="1:10" ht="19.5">
      <c r="A62" s="122"/>
      <c r="B62" s="122"/>
      <c r="C62" s="122"/>
      <c r="D62" s="123"/>
      <c r="E62" s="123"/>
      <c r="F62" s="123"/>
      <c r="G62" s="123"/>
      <c r="H62" s="123"/>
      <c r="I62" s="123"/>
      <c r="J62" s="123"/>
    </row>
    <row r="63" spans="1:10" ht="19.5">
      <c r="A63" s="122" t="s">
        <v>23</v>
      </c>
      <c r="B63" s="122"/>
      <c r="C63" s="122"/>
      <c r="D63" s="123"/>
      <c r="E63" s="123"/>
      <c r="F63" s="123"/>
      <c r="G63" s="123"/>
      <c r="H63" s="123"/>
      <c r="I63" s="123"/>
      <c r="J63" s="123"/>
    </row>
    <row r="64" spans="1:10" ht="19.5">
      <c r="A64" s="164"/>
      <c r="B64" s="164"/>
      <c r="C64" s="164"/>
      <c r="D64" s="165"/>
      <c r="E64" s="165"/>
      <c r="F64" s="123"/>
      <c r="G64" s="123"/>
      <c r="H64" s="123"/>
      <c r="I64" s="123"/>
      <c r="J64" s="123"/>
    </row>
    <row r="65" spans="1:10" ht="19.5">
      <c r="A65" s="122" t="s">
        <v>223</v>
      </c>
      <c r="B65" s="122" t="s">
        <v>224</v>
      </c>
      <c r="C65" s="122"/>
      <c r="D65" s="123">
        <v>11000</v>
      </c>
      <c r="E65" s="123">
        <v>10000</v>
      </c>
      <c r="F65" s="123">
        <v>14623.55</v>
      </c>
      <c r="G65" s="123">
        <v>12130</v>
      </c>
      <c r="H65" s="123">
        <v>12262.75</v>
      </c>
      <c r="I65" s="123">
        <v>12887.51</v>
      </c>
      <c r="J65" s="123">
        <v>3960.65</v>
      </c>
    </row>
    <row r="66" spans="1:10" ht="19.5">
      <c r="A66" s="122" t="s">
        <v>716</v>
      </c>
      <c r="B66" s="122" t="s">
        <v>385</v>
      </c>
      <c r="C66" s="122"/>
      <c r="D66" s="123">
        <v>1000</v>
      </c>
      <c r="E66" s="123">
        <v>1000</v>
      </c>
      <c r="F66" s="123">
        <v>-436.89</v>
      </c>
      <c r="G66" s="123">
        <v>1612.88</v>
      </c>
      <c r="H66" s="123">
        <v>1444.52</v>
      </c>
      <c r="I66" s="123">
        <v>2279.26</v>
      </c>
      <c r="J66" s="123"/>
    </row>
    <row r="67" spans="1:10" ht="19.5">
      <c r="A67" s="122" t="s">
        <v>225</v>
      </c>
      <c r="B67" s="122" t="s">
        <v>226</v>
      </c>
      <c r="C67" s="122"/>
      <c r="D67" s="123">
        <v>1100</v>
      </c>
      <c r="E67" s="123">
        <v>1000</v>
      </c>
      <c r="F67" s="123">
        <v>1939.75</v>
      </c>
      <c r="G67" s="123">
        <v>2700</v>
      </c>
      <c r="H67" s="123">
        <v>2100</v>
      </c>
      <c r="I67" s="123">
        <v>300</v>
      </c>
      <c r="J67" s="123">
        <v>0</v>
      </c>
    </row>
    <row r="68" spans="1:10" ht="19.5">
      <c r="A68" s="122" t="s">
        <v>447</v>
      </c>
      <c r="B68" s="122" t="s">
        <v>654</v>
      </c>
      <c r="C68" s="122"/>
      <c r="D68" s="123">
        <v>800</v>
      </c>
      <c r="E68" s="123">
        <v>1000</v>
      </c>
      <c r="F68" s="123">
        <v>600</v>
      </c>
      <c r="G68" s="123">
        <v>2100</v>
      </c>
      <c r="H68" s="123">
        <v>1360</v>
      </c>
      <c r="I68" s="123">
        <v>1430</v>
      </c>
      <c r="J68" s="123">
        <v>790</v>
      </c>
    </row>
    <row r="69" spans="1:10" ht="19.5">
      <c r="A69" s="122" t="s">
        <v>227</v>
      </c>
      <c r="B69" s="122" t="s">
        <v>228</v>
      </c>
      <c r="C69" s="122"/>
      <c r="D69" s="123">
        <v>0</v>
      </c>
      <c r="E69" s="123">
        <v>0</v>
      </c>
      <c r="F69" s="123">
        <v>0</v>
      </c>
      <c r="G69" s="123">
        <v>0</v>
      </c>
      <c r="H69" s="123">
        <v>100</v>
      </c>
      <c r="I69" s="123">
        <v>2050.5</v>
      </c>
      <c r="J69" s="123">
        <v>234</v>
      </c>
    </row>
    <row r="70" spans="1:10" ht="19.5">
      <c r="A70" s="122" t="s">
        <v>229</v>
      </c>
      <c r="B70" s="122" t="s">
        <v>230</v>
      </c>
      <c r="C70" s="122"/>
      <c r="D70" s="123">
        <v>0</v>
      </c>
      <c r="E70" s="123">
        <v>100</v>
      </c>
      <c r="F70" s="123">
        <v>0</v>
      </c>
      <c r="G70" s="123">
        <v>0</v>
      </c>
      <c r="H70" s="123">
        <v>345</v>
      </c>
      <c r="I70" s="123">
        <v>7462.55</v>
      </c>
      <c r="J70" s="123">
        <v>2637.61</v>
      </c>
    </row>
    <row r="71" spans="1:10" ht="19.5">
      <c r="A71" s="122" t="s">
        <v>231</v>
      </c>
      <c r="B71" s="122" t="s">
        <v>232</v>
      </c>
      <c r="C71" s="122"/>
      <c r="D71" s="123">
        <v>500</v>
      </c>
      <c r="E71" s="123">
        <v>500</v>
      </c>
      <c r="F71" s="123">
        <v>2723.36</v>
      </c>
      <c r="G71" s="123">
        <v>1000</v>
      </c>
      <c r="H71" s="123">
        <v>1000</v>
      </c>
      <c r="I71" s="123">
        <v>50</v>
      </c>
      <c r="J71" s="123">
        <v>0</v>
      </c>
    </row>
    <row r="72" spans="1:10" ht="19.5">
      <c r="A72" s="124" t="s">
        <v>792</v>
      </c>
      <c r="B72" s="124" t="s">
        <v>1068</v>
      </c>
      <c r="C72" s="122"/>
      <c r="D72" s="125">
        <v>0</v>
      </c>
      <c r="E72" s="125">
        <v>500</v>
      </c>
      <c r="F72" s="125">
        <v>0</v>
      </c>
      <c r="G72" s="125">
        <v>443.75</v>
      </c>
      <c r="H72" s="125">
        <v>0</v>
      </c>
      <c r="I72" s="125"/>
      <c r="J72" s="125"/>
    </row>
    <row r="73" spans="1:10" ht="19.5">
      <c r="A73" s="122" t="s">
        <v>233</v>
      </c>
      <c r="B73" s="122" t="s">
        <v>234</v>
      </c>
      <c r="C73" s="122" t="s">
        <v>661</v>
      </c>
      <c r="D73" s="127">
        <v>9000</v>
      </c>
      <c r="E73" s="123">
        <v>12800</v>
      </c>
      <c r="F73" s="123">
        <v>10933.5</v>
      </c>
      <c r="G73" s="123">
        <v>12792</v>
      </c>
      <c r="H73" s="123">
        <v>10967.42</v>
      </c>
      <c r="I73" s="123">
        <v>7406.04</v>
      </c>
      <c r="J73" s="123">
        <v>7195.5</v>
      </c>
    </row>
    <row r="74" spans="1:10" ht="19.5">
      <c r="A74" s="122" t="s">
        <v>732</v>
      </c>
      <c r="B74" s="122" t="s">
        <v>733</v>
      </c>
      <c r="C74" s="122"/>
      <c r="D74" s="123">
        <v>100</v>
      </c>
      <c r="E74" s="123">
        <v>0</v>
      </c>
      <c r="F74" s="123">
        <v>0</v>
      </c>
      <c r="G74" s="123">
        <v>0</v>
      </c>
      <c r="H74" s="123">
        <v>86.58</v>
      </c>
      <c r="I74" s="123"/>
      <c r="J74" s="123"/>
    </row>
    <row r="75" spans="1:10" ht="19.5">
      <c r="A75" s="122" t="s">
        <v>465</v>
      </c>
      <c r="B75" s="122" t="s">
        <v>1067</v>
      </c>
      <c r="C75" s="122"/>
      <c r="D75" s="123">
        <v>3000</v>
      </c>
      <c r="E75" s="123">
        <v>2500</v>
      </c>
      <c r="F75" s="123">
        <v>6977.46</v>
      </c>
      <c r="G75" s="123">
        <v>15687.29</v>
      </c>
      <c r="H75" s="123">
        <v>17813.07</v>
      </c>
      <c r="I75" s="123">
        <v>429.5</v>
      </c>
      <c r="J75" s="123">
        <v>2950</v>
      </c>
    </row>
    <row r="76" spans="1:10" ht="19.5">
      <c r="A76" s="122" t="s">
        <v>414</v>
      </c>
      <c r="B76" s="122" t="s">
        <v>1017</v>
      </c>
      <c r="C76" s="122"/>
      <c r="D76" s="123">
        <v>1200</v>
      </c>
      <c r="E76" s="123">
        <v>300</v>
      </c>
      <c r="F76" s="123">
        <v>1133.83</v>
      </c>
      <c r="G76" s="123">
        <v>1764.43</v>
      </c>
      <c r="H76" s="123">
        <v>376.95</v>
      </c>
      <c r="I76" s="123">
        <v>467.9</v>
      </c>
      <c r="J76" s="123">
        <v>344.81</v>
      </c>
    </row>
    <row r="77" spans="1:10" ht="19.5">
      <c r="A77" s="122" t="s">
        <v>235</v>
      </c>
      <c r="B77" s="122" t="s">
        <v>236</v>
      </c>
      <c r="C77" s="122"/>
      <c r="D77" s="123">
        <v>0</v>
      </c>
      <c r="E77" s="123">
        <v>0</v>
      </c>
      <c r="F77" s="123">
        <v>0</v>
      </c>
      <c r="G77" s="123">
        <v>0</v>
      </c>
      <c r="H77" s="123">
        <v>0</v>
      </c>
      <c r="I77" s="123">
        <v>324.12</v>
      </c>
      <c r="J77" s="123">
        <v>0</v>
      </c>
    </row>
    <row r="78" spans="1:10" ht="19.5">
      <c r="A78" s="132" t="s">
        <v>237</v>
      </c>
      <c r="B78" s="132" t="s">
        <v>937</v>
      </c>
      <c r="C78" s="132"/>
      <c r="D78" s="127">
        <v>15000</v>
      </c>
      <c r="E78" s="127">
        <v>15000</v>
      </c>
      <c r="F78" s="133">
        <v>0</v>
      </c>
      <c r="G78" s="133">
        <v>15000</v>
      </c>
      <c r="H78" s="123">
        <v>15000</v>
      </c>
      <c r="I78" s="123">
        <v>15000</v>
      </c>
      <c r="J78" s="123">
        <v>15000</v>
      </c>
    </row>
    <row r="79" spans="1:10" ht="19.5">
      <c r="A79" s="122"/>
      <c r="B79" s="122"/>
      <c r="C79" s="122"/>
      <c r="D79" s="123"/>
      <c r="E79" s="123"/>
      <c r="F79" s="123"/>
      <c r="G79" s="123"/>
      <c r="H79" s="123"/>
      <c r="I79" s="123"/>
      <c r="J79" s="123"/>
    </row>
    <row r="80" spans="1:10" ht="19.5">
      <c r="A80" s="122"/>
      <c r="B80" s="122" t="s">
        <v>1</v>
      </c>
      <c r="C80" s="122"/>
      <c r="D80" s="123">
        <f aca="true" t="shared" si="7" ref="D80:J80">SUM(D65:D78)</f>
        <v>42700</v>
      </c>
      <c r="E80" s="123">
        <f t="shared" si="7"/>
        <v>44700</v>
      </c>
      <c r="F80" s="123">
        <f t="shared" si="7"/>
        <v>38494.560000000005</v>
      </c>
      <c r="G80" s="123">
        <f t="shared" si="7"/>
        <v>65230.350000000006</v>
      </c>
      <c r="H80" s="123">
        <f t="shared" si="7"/>
        <v>62856.29</v>
      </c>
      <c r="I80" s="123">
        <f t="shared" si="7"/>
        <v>50087.380000000005</v>
      </c>
      <c r="J80" s="123">
        <f t="shared" si="7"/>
        <v>33112.57000000001</v>
      </c>
    </row>
    <row r="81" spans="1:10" ht="19.5">
      <c r="A81" s="122"/>
      <c r="B81" s="122"/>
      <c r="C81" s="122"/>
      <c r="D81" s="123"/>
      <c r="E81" s="123"/>
      <c r="F81" s="123"/>
      <c r="G81" s="123"/>
      <c r="H81" s="123"/>
      <c r="I81" s="123"/>
      <c r="J81" s="123"/>
    </row>
    <row r="82" spans="1:10" ht="19.5">
      <c r="A82" s="122"/>
      <c r="B82" s="122"/>
      <c r="C82" s="122"/>
      <c r="D82" s="123"/>
      <c r="E82" s="123"/>
      <c r="F82" s="123"/>
      <c r="G82" s="123"/>
      <c r="H82" s="123"/>
      <c r="I82" s="123"/>
      <c r="J82" s="123"/>
    </row>
    <row r="83" spans="1:10" ht="19.5">
      <c r="A83" s="122" t="s">
        <v>238</v>
      </c>
      <c r="B83" s="122"/>
      <c r="C83" s="122"/>
      <c r="D83" s="123"/>
      <c r="E83" s="123"/>
      <c r="F83" s="123"/>
      <c r="G83" s="123"/>
      <c r="H83" s="123"/>
      <c r="I83" s="123"/>
      <c r="J83" s="123"/>
    </row>
    <row r="84" spans="1:10" ht="19.5">
      <c r="A84" s="122"/>
      <c r="B84" s="122"/>
      <c r="C84" s="122"/>
      <c r="D84" s="123"/>
      <c r="E84" s="123"/>
      <c r="F84" s="123"/>
      <c r="G84" s="123"/>
      <c r="H84" s="123"/>
      <c r="I84" s="123"/>
      <c r="J84" s="123"/>
    </row>
    <row r="85" spans="1:10" ht="19.5">
      <c r="A85" s="122" t="s">
        <v>239</v>
      </c>
      <c r="B85" s="122" t="s">
        <v>168</v>
      </c>
      <c r="C85" s="122" t="s">
        <v>19</v>
      </c>
      <c r="D85" s="123">
        <v>1000</v>
      </c>
      <c r="E85" s="123">
        <v>1000</v>
      </c>
      <c r="F85" s="123">
        <v>9907.18</v>
      </c>
      <c r="G85" s="123">
        <v>2227.38</v>
      </c>
      <c r="H85" s="123">
        <v>2905.1</v>
      </c>
      <c r="I85" s="123">
        <v>752.31</v>
      </c>
      <c r="J85" s="123">
        <v>6538.13</v>
      </c>
    </row>
    <row r="86" spans="1:10" ht="19.5">
      <c r="A86" s="122" t="s">
        <v>650</v>
      </c>
      <c r="B86" s="122" t="s">
        <v>651</v>
      </c>
      <c r="C86" s="122"/>
      <c r="D86" s="123">
        <v>0</v>
      </c>
      <c r="E86" s="123">
        <v>4000</v>
      </c>
      <c r="F86" s="123">
        <v>0</v>
      </c>
      <c r="G86" s="123">
        <v>0</v>
      </c>
      <c r="H86" s="123">
        <v>0</v>
      </c>
      <c r="I86" s="123">
        <v>0</v>
      </c>
      <c r="J86" s="123">
        <v>0</v>
      </c>
    </row>
    <row r="87" spans="1:10" ht="19.5">
      <c r="A87" s="122" t="s">
        <v>665</v>
      </c>
      <c r="B87" s="122" t="s">
        <v>666</v>
      </c>
      <c r="C87" s="122"/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3">
        <v>4595</v>
      </c>
      <c r="J87" s="123">
        <v>0</v>
      </c>
    </row>
    <row r="88" spans="1:10" ht="19.5">
      <c r="A88" s="122" t="s">
        <v>667</v>
      </c>
      <c r="B88" s="122" t="s">
        <v>668</v>
      </c>
      <c r="C88" s="122"/>
      <c r="D88" s="123">
        <v>0</v>
      </c>
      <c r="E88" s="123">
        <v>0</v>
      </c>
      <c r="F88" s="123">
        <v>0</v>
      </c>
      <c r="G88" s="123">
        <v>0</v>
      </c>
      <c r="H88" s="123">
        <v>0</v>
      </c>
      <c r="I88" s="123">
        <v>2517.46</v>
      </c>
      <c r="J88" s="123">
        <v>0</v>
      </c>
    </row>
    <row r="89" spans="1:10" ht="19.5">
      <c r="A89" s="122"/>
      <c r="B89" s="122"/>
      <c r="C89" s="122"/>
      <c r="D89" s="123"/>
      <c r="E89" s="123"/>
      <c r="F89" s="123"/>
      <c r="G89" s="123"/>
      <c r="H89" s="123"/>
      <c r="I89" s="123"/>
      <c r="J89" s="123"/>
    </row>
    <row r="90" spans="1:10" ht="19.5">
      <c r="A90" s="122"/>
      <c r="B90" s="122" t="s">
        <v>1</v>
      </c>
      <c r="C90" s="122"/>
      <c r="D90" s="123">
        <f aca="true" t="shared" si="8" ref="D90:J90">SUM(D85:D89)</f>
        <v>1000</v>
      </c>
      <c r="E90" s="123">
        <f>SUM(E85:E89)</f>
        <v>5000</v>
      </c>
      <c r="F90" s="123">
        <f t="shared" si="8"/>
        <v>9907.18</v>
      </c>
      <c r="G90" s="123">
        <f t="shared" si="8"/>
        <v>2227.38</v>
      </c>
      <c r="H90" s="123">
        <f t="shared" si="8"/>
        <v>2905.1</v>
      </c>
      <c r="I90" s="123">
        <f t="shared" si="8"/>
        <v>7864.7699999999995</v>
      </c>
      <c r="J90" s="123">
        <f t="shared" si="8"/>
        <v>6538.13</v>
      </c>
    </row>
    <row r="91" spans="1:10" ht="19.5">
      <c r="A91" s="122"/>
      <c r="B91" s="122"/>
      <c r="C91" s="122"/>
      <c r="D91" s="123"/>
      <c r="E91" s="123"/>
      <c r="F91" s="123"/>
      <c r="G91" s="123"/>
      <c r="H91" s="123"/>
      <c r="I91" s="123"/>
      <c r="J91" s="123"/>
    </row>
    <row r="92" spans="1:10" ht="19.5">
      <c r="A92" s="122"/>
      <c r="B92" s="122"/>
      <c r="C92" s="122"/>
      <c r="D92" s="123"/>
      <c r="E92" s="123"/>
      <c r="F92" s="123"/>
      <c r="G92" s="123"/>
      <c r="H92" s="123"/>
      <c r="I92" s="123"/>
      <c r="J92" s="123"/>
    </row>
    <row r="93" spans="1:10" ht="19.5">
      <c r="A93" s="122" t="s">
        <v>717</v>
      </c>
      <c r="B93" s="122" t="s">
        <v>718</v>
      </c>
      <c r="C93" s="122"/>
      <c r="D93" s="123"/>
      <c r="E93" s="123"/>
      <c r="F93" s="123"/>
      <c r="G93" s="123"/>
      <c r="H93" s="123">
        <v>0</v>
      </c>
      <c r="I93" s="123">
        <v>2182.36</v>
      </c>
      <c r="J93" s="123"/>
    </row>
    <row r="94" spans="1:10" ht="19.5">
      <c r="A94" s="122"/>
      <c r="B94" s="122"/>
      <c r="C94" s="122"/>
      <c r="D94" s="123"/>
      <c r="E94" s="123"/>
      <c r="F94" s="123"/>
      <c r="G94" s="123"/>
      <c r="H94" s="123"/>
      <c r="I94" s="123"/>
      <c r="J94" s="123"/>
    </row>
    <row r="95" spans="1:10" ht="19.5">
      <c r="A95" s="122"/>
      <c r="B95" s="122" t="s">
        <v>1</v>
      </c>
      <c r="C95" s="122"/>
      <c r="D95" s="123">
        <v>0</v>
      </c>
      <c r="E95" s="123">
        <v>0</v>
      </c>
      <c r="F95" s="123">
        <v>0</v>
      </c>
      <c r="G95" s="123">
        <v>0</v>
      </c>
      <c r="H95" s="123">
        <v>0</v>
      </c>
      <c r="I95" s="123">
        <f>SUM(I92:I93)</f>
        <v>2182.36</v>
      </c>
      <c r="J95" s="123"/>
    </row>
    <row r="96" spans="1:10" ht="19.5">
      <c r="A96" s="122"/>
      <c r="B96" s="122"/>
      <c r="C96" s="122"/>
      <c r="D96" s="123"/>
      <c r="E96" s="123"/>
      <c r="F96" s="123"/>
      <c r="G96" s="123"/>
      <c r="H96" s="123"/>
      <c r="I96" s="123"/>
      <c r="J96" s="123"/>
    </row>
    <row r="97" spans="1:10" ht="19.5">
      <c r="A97" s="122"/>
      <c r="B97" s="122"/>
      <c r="C97" s="122"/>
      <c r="D97" s="123"/>
      <c r="E97" s="123"/>
      <c r="F97" s="123"/>
      <c r="G97" s="123"/>
      <c r="H97" s="123"/>
      <c r="I97" s="123"/>
      <c r="J97" s="123"/>
    </row>
    <row r="98" spans="1:10" ht="19.5">
      <c r="A98" s="122" t="s">
        <v>20</v>
      </c>
      <c r="B98" s="122" t="s">
        <v>3</v>
      </c>
      <c r="C98" s="122"/>
      <c r="D98" s="123">
        <f aca="true" t="shared" si="9" ref="D98:I98">SUM(D7,D15,D27,D35,D41,D50,D60,D80,D90,D95,)</f>
        <v>1696605</v>
      </c>
      <c r="E98" s="123">
        <f t="shared" si="9"/>
        <v>1615320</v>
      </c>
      <c r="F98" s="123">
        <f t="shared" si="9"/>
        <v>1523744.73</v>
      </c>
      <c r="G98" s="123">
        <f t="shared" si="9"/>
        <v>1694503.0899999999</v>
      </c>
      <c r="H98" s="123">
        <f t="shared" si="9"/>
        <v>1682033.9200000002</v>
      </c>
      <c r="I98" s="123">
        <f t="shared" si="9"/>
        <v>1359331.5999999999</v>
      </c>
      <c r="J98" s="123">
        <f>SUM(J7,J15,J27,J35,J41,J50,J60,J80,J90,)</f>
        <v>1376748.1400000001</v>
      </c>
    </row>
    <row r="99" spans="1:10" ht="19.5">
      <c r="A99" s="122"/>
      <c r="B99" s="122"/>
      <c r="C99" s="122"/>
      <c r="D99" s="123"/>
      <c r="E99" s="123"/>
      <c r="F99" s="123"/>
      <c r="G99" s="123"/>
      <c r="H99" s="123"/>
      <c r="I99" s="123"/>
      <c r="J99" s="123"/>
    </row>
    <row r="100" spans="1:10" ht="19.5">
      <c r="A100" s="122" t="s">
        <v>242</v>
      </c>
      <c r="B100" s="122"/>
      <c r="C100" s="122"/>
      <c r="D100" s="123"/>
      <c r="E100" s="123"/>
      <c r="F100" s="123"/>
      <c r="G100" s="123"/>
      <c r="H100" s="123"/>
      <c r="I100" s="123"/>
      <c r="J100" s="123"/>
    </row>
    <row r="101" spans="1:10" ht="19.5">
      <c r="A101" s="122"/>
      <c r="B101" s="122"/>
      <c r="C101" s="122"/>
      <c r="D101" s="123"/>
      <c r="E101" s="123"/>
      <c r="F101" s="123"/>
      <c r="G101" s="123"/>
      <c r="H101" s="123"/>
      <c r="I101" s="123"/>
      <c r="J101" s="123"/>
    </row>
    <row r="102" spans="1:10" ht="19.5">
      <c r="A102" s="122" t="s">
        <v>241</v>
      </c>
      <c r="B102" s="122"/>
      <c r="C102" s="122"/>
      <c r="D102" s="123"/>
      <c r="E102" s="123"/>
      <c r="F102" s="123"/>
      <c r="G102" s="123"/>
      <c r="H102" s="123"/>
      <c r="I102" s="123"/>
      <c r="J102" s="123"/>
    </row>
    <row r="103" spans="1:10" ht="19.5">
      <c r="A103" s="122" t="s">
        <v>20</v>
      </c>
      <c r="B103" s="122" t="s">
        <v>20</v>
      </c>
      <c r="C103" s="122"/>
      <c r="D103" s="123"/>
      <c r="E103" s="123"/>
      <c r="F103" s="123"/>
      <c r="G103" s="123"/>
      <c r="H103" s="123"/>
      <c r="I103" s="123"/>
      <c r="J103" s="123" t="s">
        <v>20</v>
      </c>
    </row>
    <row r="104" spans="1:10" ht="19.5">
      <c r="A104" s="122" t="s">
        <v>395</v>
      </c>
      <c r="B104" s="122" t="s">
        <v>448</v>
      </c>
      <c r="C104" s="122"/>
      <c r="D104" s="123">
        <v>100</v>
      </c>
      <c r="E104" s="123">
        <v>1000</v>
      </c>
      <c r="F104" s="123">
        <v>44</v>
      </c>
      <c r="G104" s="123">
        <v>449</v>
      </c>
      <c r="H104" s="123">
        <v>1206</v>
      </c>
      <c r="I104" s="123">
        <v>1072</v>
      </c>
      <c r="J104" s="123">
        <v>1380.8</v>
      </c>
    </row>
    <row r="105" spans="1:10" ht="19.5">
      <c r="A105" s="122" t="s">
        <v>243</v>
      </c>
      <c r="B105" s="122" t="s">
        <v>662</v>
      </c>
      <c r="C105" s="122"/>
      <c r="D105" s="123">
        <v>0</v>
      </c>
      <c r="E105" s="123">
        <v>0</v>
      </c>
      <c r="F105" s="123">
        <v>0</v>
      </c>
      <c r="G105" s="123">
        <v>0</v>
      </c>
      <c r="H105" s="123">
        <v>0</v>
      </c>
      <c r="I105" s="123">
        <v>0</v>
      </c>
      <c r="J105" s="123">
        <v>4667.5</v>
      </c>
    </row>
    <row r="106" spans="1:10" ht="19.5">
      <c r="A106" s="122"/>
      <c r="B106" s="122"/>
      <c r="C106" s="122"/>
      <c r="D106" s="123"/>
      <c r="E106" s="123"/>
      <c r="F106" s="123"/>
      <c r="G106" s="123"/>
      <c r="H106" s="123"/>
      <c r="I106" s="123"/>
      <c r="J106" s="123"/>
    </row>
    <row r="107" spans="1:10" ht="19.5">
      <c r="A107" s="122"/>
      <c r="B107" s="122" t="s">
        <v>1</v>
      </c>
      <c r="C107" s="122"/>
      <c r="D107" s="123">
        <f aca="true" t="shared" si="10" ref="D107:J107">SUM(D103:D105)</f>
        <v>100</v>
      </c>
      <c r="E107" s="123">
        <f>SUM(E103:E105)</f>
        <v>1000</v>
      </c>
      <c r="F107" s="123">
        <f t="shared" si="10"/>
        <v>44</v>
      </c>
      <c r="G107" s="123">
        <f t="shared" si="10"/>
        <v>449</v>
      </c>
      <c r="H107" s="123">
        <f t="shared" si="10"/>
        <v>1206</v>
      </c>
      <c r="I107" s="123">
        <f t="shared" si="10"/>
        <v>1072</v>
      </c>
      <c r="J107" s="123">
        <f t="shared" si="10"/>
        <v>6048.3</v>
      </c>
    </row>
    <row r="108" spans="1:10" ht="19.5">
      <c r="A108" s="122"/>
      <c r="B108" s="122"/>
      <c r="C108" s="122"/>
      <c r="D108" s="123"/>
      <c r="E108" s="123"/>
      <c r="F108" s="123"/>
      <c r="G108" s="123"/>
      <c r="H108" s="123"/>
      <c r="I108" s="123"/>
      <c r="J108" s="123"/>
    </row>
    <row r="109" spans="1:10" ht="19.5">
      <c r="A109" s="122" t="s">
        <v>244</v>
      </c>
      <c r="B109" s="122"/>
      <c r="C109" s="122"/>
      <c r="D109" s="123"/>
      <c r="E109" s="123"/>
      <c r="F109" s="123"/>
      <c r="G109" s="123"/>
      <c r="H109" s="123"/>
      <c r="I109" s="123"/>
      <c r="J109" s="123"/>
    </row>
    <row r="110" spans="1:10" ht="19.5">
      <c r="A110" s="122"/>
      <c r="B110" s="122"/>
      <c r="C110" s="122"/>
      <c r="D110" s="123"/>
      <c r="E110" s="123"/>
      <c r="F110" s="123"/>
      <c r="G110" s="123"/>
      <c r="H110" s="123"/>
      <c r="I110" s="123"/>
      <c r="J110" s="123"/>
    </row>
    <row r="111" spans="1:10" ht="19.5">
      <c r="A111" s="122" t="s">
        <v>245</v>
      </c>
      <c r="B111" s="122" t="s">
        <v>246</v>
      </c>
      <c r="C111" s="122"/>
      <c r="D111" s="123">
        <v>200</v>
      </c>
      <c r="E111" s="123">
        <v>200</v>
      </c>
      <c r="F111" s="123">
        <v>0</v>
      </c>
      <c r="G111" s="123">
        <v>0</v>
      </c>
      <c r="H111" s="123">
        <v>0</v>
      </c>
      <c r="I111" s="123">
        <v>8308.78</v>
      </c>
      <c r="J111" s="123">
        <v>841.95</v>
      </c>
    </row>
    <row r="112" spans="1:10" ht="19.5">
      <c r="A112" s="122" t="s">
        <v>247</v>
      </c>
      <c r="B112" s="122" t="s">
        <v>807</v>
      </c>
      <c r="C112" s="122"/>
      <c r="D112" s="123">
        <v>68000</v>
      </c>
      <c r="E112" s="123">
        <v>60000</v>
      </c>
      <c r="F112" s="123">
        <v>54277.02</v>
      </c>
      <c r="G112" s="123">
        <v>65625.08</v>
      </c>
      <c r="H112" s="123">
        <v>71582.14</v>
      </c>
      <c r="I112" s="123">
        <v>56999.8</v>
      </c>
      <c r="J112" s="123">
        <v>60999.8</v>
      </c>
    </row>
    <row r="113" spans="1:10" ht="19.5">
      <c r="A113" s="122" t="s">
        <v>449</v>
      </c>
      <c r="B113" s="122" t="s">
        <v>249</v>
      </c>
      <c r="C113" s="122"/>
      <c r="D113" s="123">
        <v>5440</v>
      </c>
      <c r="E113" s="123">
        <v>4800</v>
      </c>
      <c r="F113" s="123">
        <v>4342.17</v>
      </c>
      <c r="G113" s="123">
        <v>5248.1</v>
      </c>
      <c r="H113" s="123">
        <v>5963.07</v>
      </c>
      <c r="I113" s="123">
        <v>4879.98</v>
      </c>
      <c r="J113" s="123">
        <v>4879.98</v>
      </c>
    </row>
    <row r="114" spans="1:10" ht="19.5">
      <c r="A114" s="132" t="s">
        <v>1018</v>
      </c>
      <c r="B114" s="132" t="s">
        <v>250</v>
      </c>
      <c r="C114" s="132"/>
      <c r="D114" s="133">
        <v>1500</v>
      </c>
      <c r="E114" s="133">
        <v>1500</v>
      </c>
      <c r="F114" s="133">
        <v>304.5</v>
      </c>
      <c r="G114" s="133">
        <v>1287.5</v>
      </c>
      <c r="H114" s="123">
        <v>3000</v>
      </c>
      <c r="I114" s="123">
        <v>46660.49</v>
      </c>
      <c r="J114" s="123">
        <v>34.86</v>
      </c>
    </row>
    <row r="115" spans="1:10" ht="19.5">
      <c r="A115" s="122" t="s">
        <v>1019</v>
      </c>
      <c r="B115" s="122" t="s">
        <v>695</v>
      </c>
      <c r="C115" s="122"/>
      <c r="D115" s="123">
        <v>17250</v>
      </c>
      <c r="E115" s="123">
        <v>16400</v>
      </c>
      <c r="F115" s="123">
        <v>13224.81</v>
      </c>
      <c r="G115" s="123">
        <v>15605.64</v>
      </c>
      <c r="H115" s="123">
        <v>15114.37</v>
      </c>
      <c r="I115" s="123">
        <v>17879.24</v>
      </c>
      <c r="J115" s="123">
        <v>33979.34</v>
      </c>
    </row>
    <row r="116" spans="1:10" ht="19.5">
      <c r="A116" s="122" t="s">
        <v>251</v>
      </c>
      <c r="B116" s="122" t="s">
        <v>810</v>
      </c>
      <c r="C116" s="122"/>
      <c r="D116" s="123">
        <v>1400</v>
      </c>
      <c r="E116" s="123">
        <v>1320</v>
      </c>
      <c r="F116" s="123">
        <v>1057.98</v>
      </c>
      <c r="G116" s="123">
        <v>1248.45</v>
      </c>
      <c r="H116" s="123">
        <v>573.63</v>
      </c>
      <c r="I116" s="123">
        <v>730.4</v>
      </c>
      <c r="J116" s="123">
        <v>2718.35</v>
      </c>
    </row>
    <row r="117" spans="1:10" ht="19.5">
      <c r="A117" s="122" t="s">
        <v>252</v>
      </c>
      <c r="B117" s="122" t="s">
        <v>253</v>
      </c>
      <c r="C117" s="122"/>
      <c r="D117" s="123">
        <v>1200</v>
      </c>
      <c r="E117" s="123">
        <v>1000</v>
      </c>
      <c r="F117" s="123">
        <v>1171.92</v>
      </c>
      <c r="G117" s="123">
        <v>1218.59</v>
      </c>
      <c r="H117" s="123">
        <v>1171.03</v>
      </c>
      <c r="I117" s="123">
        <v>168.59</v>
      </c>
      <c r="J117" s="123">
        <v>931</v>
      </c>
    </row>
    <row r="118" spans="1:10" ht="19.5">
      <c r="A118" s="124" t="s">
        <v>590</v>
      </c>
      <c r="B118" s="124" t="s">
        <v>1073</v>
      </c>
      <c r="C118" s="122"/>
      <c r="D118" s="123">
        <v>0</v>
      </c>
      <c r="E118" s="123">
        <v>19650</v>
      </c>
      <c r="F118" s="123">
        <v>16167.11</v>
      </c>
      <c r="G118" s="123">
        <v>18888.75</v>
      </c>
      <c r="H118" s="123">
        <v>17308.96</v>
      </c>
      <c r="I118" s="123">
        <v>6748</v>
      </c>
      <c r="J118" s="123">
        <v>0</v>
      </c>
    </row>
    <row r="119" spans="1:10" ht="19.5">
      <c r="A119" s="124" t="s">
        <v>591</v>
      </c>
      <c r="B119" s="124" t="s">
        <v>1074</v>
      </c>
      <c r="C119" s="122"/>
      <c r="D119" s="123">
        <v>0</v>
      </c>
      <c r="E119" s="123">
        <v>1600</v>
      </c>
      <c r="F119" s="123">
        <v>1293.36</v>
      </c>
      <c r="G119" s="123">
        <v>1511.1</v>
      </c>
      <c r="H119" s="123">
        <v>1444.71</v>
      </c>
      <c r="I119" s="123">
        <v>539.84</v>
      </c>
      <c r="J119" s="123">
        <v>0</v>
      </c>
    </row>
    <row r="120" spans="1:10" ht="19.5">
      <c r="A120" s="122" t="s">
        <v>452</v>
      </c>
      <c r="B120" s="122" t="s">
        <v>719</v>
      </c>
      <c r="C120" s="122"/>
      <c r="D120" s="123">
        <v>150</v>
      </c>
      <c r="E120" s="123">
        <v>150</v>
      </c>
      <c r="F120" s="123">
        <v>73.1</v>
      </c>
      <c r="G120" s="123">
        <v>124.77</v>
      </c>
      <c r="H120" s="123">
        <v>128.48</v>
      </c>
      <c r="I120" s="123">
        <v>37.08</v>
      </c>
      <c r="J120" s="123">
        <v>134.67</v>
      </c>
    </row>
    <row r="121" spans="1:10" ht="19.5">
      <c r="A121" s="132" t="s">
        <v>254</v>
      </c>
      <c r="B121" s="132" t="s">
        <v>1083</v>
      </c>
      <c r="C121" s="122"/>
      <c r="D121" s="127">
        <v>2700</v>
      </c>
      <c r="E121" s="127">
        <v>1400</v>
      </c>
      <c r="F121" s="123">
        <v>1214.64</v>
      </c>
      <c r="G121" s="123">
        <v>1460.6</v>
      </c>
      <c r="H121" s="123">
        <v>2582.93</v>
      </c>
      <c r="I121" s="123">
        <v>3486.32</v>
      </c>
      <c r="J121" s="123">
        <v>4831.88</v>
      </c>
    </row>
    <row r="122" spans="1:10" ht="19.5">
      <c r="A122" s="122" t="s">
        <v>255</v>
      </c>
      <c r="B122" s="122" t="s">
        <v>1035</v>
      </c>
      <c r="C122" s="122"/>
      <c r="D122" s="127">
        <v>900</v>
      </c>
      <c r="E122" s="127">
        <v>1200</v>
      </c>
      <c r="F122" s="123">
        <v>372.69</v>
      </c>
      <c r="G122" s="123">
        <v>618.24</v>
      </c>
      <c r="H122" s="123">
        <v>942.86</v>
      </c>
      <c r="I122" s="123">
        <v>1494.79</v>
      </c>
      <c r="J122" s="123">
        <v>1852.41</v>
      </c>
    </row>
    <row r="123" spans="1:10" ht="19.5">
      <c r="A123" s="132" t="s">
        <v>256</v>
      </c>
      <c r="B123" s="132" t="s">
        <v>1036</v>
      </c>
      <c r="C123" s="132"/>
      <c r="D123" s="127">
        <v>29700</v>
      </c>
      <c r="E123" s="127">
        <v>35000</v>
      </c>
      <c r="F123" s="133">
        <v>22313.49</v>
      </c>
      <c r="G123" s="133">
        <v>30641.65</v>
      </c>
      <c r="H123" s="123">
        <v>24020.65</v>
      </c>
      <c r="I123" s="123">
        <v>19527.06</v>
      </c>
      <c r="J123" s="123">
        <v>20613.6</v>
      </c>
    </row>
    <row r="124" spans="1:10" ht="19.5">
      <c r="A124" s="124" t="s">
        <v>257</v>
      </c>
      <c r="B124" s="124" t="s">
        <v>787</v>
      </c>
      <c r="C124" s="124" t="s">
        <v>20</v>
      </c>
      <c r="D124" s="125">
        <v>0</v>
      </c>
      <c r="E124" s="125">
        <v>0</v>
      </c>
      <c r="F124" s="125">
        <v>0</v>
      </c>
      <c r="G124" s="125">
        <v>0</v>
      </c>
      <c r="H124" s="125">
        <v>0</v>
      </c>
      <c r="I124" s="123">
        <v>2896.64</v>
      </c>
      <c r="J124" s="123">
        <v>1525.62</v>
      </c>
    </row>
    <row r="125" spans="1:10" ht="19.5">
      <c r="A125" s="124" t="s">
        <v>258</v>
      </c>
      <c r="B125" s="124" t="s">
        <v>788</v>
      </c>
      <c r="C125" s="124"/>
      <c r="D125" s="125">
        <v>0</v>
      </c>
      <c r="E125" s="125">
        <v>0</v>
      </c>
      <c r="F125" s="125">
        <v>0</v>
      </c>
      <c r="G125" s="125">
        <v>0</v>
      </c>
      <c r="H125" s="125">
        <v>0</v>
      </c>
      <c r="I125" s="123">
        <v>12385.53</v>
      </c>
      <c r="J125" s="123">
        <v>6523.34</v>
      </c>
    </row>
    <row r="126" spans="1:10" ht="19.5">
      <c r="A126" s="124" t="s">
        <v>483</v>
      </c>
      <c r="B126" s="124" t="s">
        <v>734</v>
      </c>
      <c r="C126" s="124"/>
      <c r="D126" s="125">
        <v>0</v>
      </c>
      <c r="E126" s="125">
        <v>0</v>
      </c>
      <c r="F126" s="125">
        <v>0</v>
      </c>
      <c r="G126" s="125">
        <v>0</v>
      </c>
      <c r="H126" s="125">
        <v>0</v>
      </c>
      <c r="I126" s="123">
        <v>1442.45</v>
      </c>
      <c r="J126" s="123"/>
    </row>
    <row r="127" spans="1:10" ht="19.5">
      <c r="A127" s="122" t="s">
        <v>415</v>
      </c>
      <c r="B127" s="122" t="s">
        <v>416</v>
      </c>
      <c r="C127" s="124" t="s">
        <v>664</v>
      </c>
      <c r="D127" s="125">
        <v>0</v>
      </c>
      <c r="E127" s="125">
        <v>0</v>
      </c>
      <c r="F127" s="125">
        <v>0</v>
      </c>
      <c r="G127" s="125">
        <v>572.1</v>
      </c>
      <c r="H127" s="123">
        <v>4701.38</v>
      </c>
      <c r="I127" s="123">
        <v>1052.12</v>
      </c>
      <c r="J127" s="123">
        <v>778.57</v>
      </c>
    </row>
    <row r="128" spans="1:10" ht="19.5">
      <c r="A128" s="122" t="s">
        <v>260</v>
      </c>
      <c r="B128" s="122" t="s">
        <v>437</v>
      </c>
      <c r="C128" s="122"/>
      <c r="D128" s="123">
        <v>5000</v>
      </c>
      <c r="E128" s="123">
        <v>4000</v>
      </c>
      <c r="F128" s="123">
        <v>3890.48</v>
      </c>
      <c r="G128" s="123">
        <v>4648.28</v>
      </c>
      <c r="H128" s="123">
        <v>4474.96</v>
      </c>
      <c r="I128" s="123">
        <v>4619.55</v>
      </c>
      <c r="J128" s="123">
        <v>4181.78</v>
      </c>
    </row>
    <row r="129" spans="1:10" ht="19.5">
      <c r="A129" s="122" t="s">
        <v>261</v>
      </c>
      <c r="B129" s="122" t="s">
        <v>438</v>
      </c>
      <c r="C129" s="122"/>
      <c r="D129" s="123">
        <v>2000</v>
      </c>
      <c r="E129" s="123">
        <v>2000</v>
      </c>
      <c r="F129" s="123">
        <v>1994.11</v>
      </c>
      <c r="G129" s="123">
        <v>1996.38</v>
      </c>
      <c r="H129" s="123">
        <v>1160.79</v>
      </c>
      <c r="I129" s="123">
        <v>3732.75</v>
      </c>
      <c r="J129" s="123">
        <v>3801.02</v>
      </c>
    </row>
    <row r="130" spans="1:10" ht="19.5">
      <c r="A130" s="122" t="s">
        <v>485</v>
      </c>
      <c r="B130" s="122" t="s">
        <v>486</v>
      </c>
      <c r="C130" s="122"/>
      <c r="D130" s="123">
        <v>3000</v>
      </c>
      <c r="E130" s="123">
        <v>2500</v>
      </c>
      <c r="F130" s="123">
        <v>2616.94</v>
      </c>
      <c r="G130" s="123">
        <v>3179.27</v>
      </c>
      <c r="H130" s="123">
        <v>1752.75</v>
      </c>
      <c r="I130" s="123">
        <v>2714.54</v>
      </c>
      <c r="J130" s="123"/>
    </row>
    <row r="131" spans="1:10" ht="19.5">
      <c r="A131" s="122" t="s">
        <v>262</v>
      </c>
      <c r="B131" s="122" t="s">
        <v>439</v>
      </c>
      <c r="C131" s="122"/>
      <c r="D131" s="123">
        <v>2000</v>
      </c>
      <c r="E131" s="123">
        <v>3000</v>
      </c>
      <c r="F131" s="123">
        <v>1262.34</v>
      </c>
      <c r="G131" s="123">
        <v>1271.65</v>
      </c>
      <c r="H131" s="123">
        <v>4369.63</v>
      </c>
      <c r="I131" s="123">
        <v>2571.44</v>
      </c>
      <c r="J131" s="123">
        <v>1461.63</v>
      </c>
    </row>
    <row r="132" spans="1:10" ht="19.5">
      <c r="A132" s="122" t="s">
        <v>263</v>
      </c>
      <c r="B132" s="122" t="s">
        <v>100</v>
      </c>
      <c r="C132" s="122"/>
      <c r="D132" s="123">
        <v>700</v>
      </c>
      <c r="E132" s="123">
        <v>5400</v>
      </c>
      <c r="F132" s="123">
        <v>1398.43</v>
      </c>
      <c r="G132" s="123">
        <v>3333.34</v>
      </c>
      <c r="H132" s="123">
        <v>2175.91</v>
      </c>
      <c r="I132" s="123">
        <v>3669.7</v>
      </c>
      <c r="J132" s="123">
        <v>2010.92</v>
      </c>
    </row>
    <row r="133" spans="1:10" ht="19.5">
      <c r="A133" s="122" t="s">
        <v>450</v>
      </c>
      <c r="B133" s="122" t="s">
        <v>440</v>
      </c>
      <c r="C133" s="122"/>
      <c r="D133" s="123">
        <v>500</v>
      </c>
      <c r="E133" s="123">
        <v>500</v>
      </c>
      <c r="F133" s="123">
        <v>102.5</v>
      </c>
      <c r="G133" s="123">
        <v>522.83</v>
      </c>
      <c r="H133" s="123">
        <v>140</v>
      </c>
      <c r="I133" s="123">
        <v>195</v>
      </c>
      <c r="J133" s="123">
        <v>483.83</v>
      </c>
    </row>
    <row r="134" spans="1:10" ht="19.5">
      <c r="A134" s="122" t="s">
        <v>720</v>
      </c>
      <c r="B134" s="122" t="s">
        <v>264</v>
      </c>
      <c r="C134" s="122"/>
      <c r="D134" s="123">
        <v>2000</v>
      </c>
      <c r="E134" s="123">
        <v>3500</v>
      </c>
      <c r="F134" s="123">
        <v>840</v>
      </c>
      <c r="G134" s="123">
        <v>4385</v>
      </c>
      <c r="H134" s="123">
        <v>9305.5</v>
      </c>
      <c r="I134" s="123">
        <v>4119</v>
      </c>
      <c r="J134" s="123">
        <v>3030</v>
      </c>
    </row>
    <row r="135" spans="1:10" ht="19.5">
      <c r="A135" s="122" t="s">
        <v>265</v>
      </c>
      <c r="B135" s="122" t="s">
        <v>669</v>
      </c>
      <c r="C135" s="122" t="s">
        <v>19</v>
      </c>
      <c r="D135" s="123">
        <v>1000</v>
      </c>
      <c r="E135" s="123">
        <v>500</v>
      </c>
      <c r="F135" s="123">
        <v>738.07</v>
      </c>
      <c r="G135" s="123">
        <v>959.61</v>
      </c>
      <c r="H135" s="123">
        <v>342.34</v>
      </c>
      <c r="I135" s="123">
        <v>718.14</v>
      </c>
      <c r="J135" s="123">
        <v>1596.63</v>
      </c>
    </row>
    <row r="136" spans="1:10" ht="19.5">
      <c r="A136" s="124" t="s">
        <v>266</v>
      </c>
      <c r="B136" s="124" t="s">
        <v>267</v>
      </c>
      <c r="C136" s="124"/>
      <c r="D136" s="125">
        <v>0</v>
      </c>
      <c r="E136" s="125">
        <v>0</v>
      </c>
      <c r="F136" s="125">
        <v>0</v>
      </c>
      <c r="G136" s="125">
        <v>0</v>
      </c>
      <c r="H136" s="125">
        <v>0</v>
      </c>
      <c r="I136" s="123">
        <v>104.85</v>
      </c>
      <c r="J136" s="125">
        <v>0</v>
      </c>
    </row>
    <row r="137" spans="1:10" ht="19.5">
      <c r="A137" s="122" t="s">
        <v>268</v>
      </c>
      <c r="B137" s="122" t="s">
        <v>269</v>
      </c>
      <c r="C137" s="122"/>
      <c r="D137" s="123">
        <v>500</v>
      </c>
      <c r="E137" s="123">
        <v>500</v>
      </c>
      <c r="F137" s="123">
        <v>300</v>
      </c>
      <c r="G137" s="123">
        <v>800</v>
      </c>
      <c r="H137" s="123">
        <v>1500</v>
      </c>
      <c r="I137" s="123">
        <v>600</v>
      </c>
      <c r="J137" s="123">
        <v>1400</v>
      </c>
    </row>
    <row r="138" spans="1:10" ht="19.5">
      <c r="A138" s="122" t="s">
        <v>270</v>
      </c>
      <c r="B138" s="122" t="s">
        <v>271</v>
      </c>
      <c r="C138" s="122"/>
      <c r="D138" s="123">
        <v>200</v>
      </c>
      <c r="E138" s="123">
        <v>200</v>
      </c>
      <c r="F138" s="123">
        <v>8.56</v>
      </c>
      <c r="G138" s="123">
        <v>205.2</v>
      </c>
      <c r="H138" s="123">
        <v>271.12</v>
      </c>
      <c r="I138" s="123">
        <v>196</v>
      </c>
      <c r="J138" s="123">
        <v>176.85</v>
      </c>
    </row>
    <row r="139" spans="1:10" ht="19.5">
      <c r="A139" s="132" t="s">
        <v>451</v>
      </c>
      <c r="B139" s="132" t="s">
        <v>828</v>
      </c>
      <c r="C139" s="132"/>
      <c r="D139" s="133">
        <v>2500</v>
      </c>
      <c r="E139" s="133">
        <v>1500</v>
      </c>
      <c r="F139" s="133">
        <v>750</v>
      </c>
      <c r="G139" s="133">
        <v>2320</v>
      </c>
      <c r="H139" s="123">
        <v>1040</v>
      </c>
      <c r="I139" s="123">
        <v>2080</v>
      </c>
      <c r="J139" s="123">
        <v>2830</v>
      </c>
    </row>
    <row r="140" spans="1:10" ht="19.5">
      <c r="A140" s="122" t="s">
        <v>273</v>
      </c>
      <c r="B140" s="122" t="s">
        <v>95</v>
      </c>
      <c r="C140" s="122"/>
      <c r="D140" s="123">
        <v>6000</v>
      </c>
      <c r="E140" s="123">
        <v>6000</v>
      </c>
      <c r="F140" s="123">
        <v>4641.67</v>
      </c>
      <c r="G140" s="123">
        <v>4526.67</v>
      </c>
      <c r="H140" s="123">
        <v>4180</v>
      </c>
      <c r="I140" s="123">
        <v>5102.34</v>
      </c>
      <c r="J140" s="123">
        <v>8849.99</v>
      </c>
    </row>
    <row r="141" spans="1:10" ht="19.5">
      <c r="A141" s="122" t="s">
        <v>274</v>
      </c>
      <c r="B141" s="122" t="s">
        <v>94</v>
      </c>
      <c r="C141" s="122"/>
      <c r="D141" s="123">
        <v>15000</v>
      </c>
      <c r="E141" s="123">
        <v>12000</v>
      </c>
      <c r="F141" s="123">
        <v>9623.47</v>
      </c>
      <c r="G141" s="123">
        <v>16398.5</v>
      </c>
      <c r="H141" s="123">
        <v>13230.11</v>
      </c>
      <c r="I141" s="123">
        <v>12810.36</v>
      </c>
      <c r="J141" s="123">
        <v>10870.95</v>
      </c>
    </row>
    <row r="142" spans="1:10" ht="19.5">
      <c r="A142" s="122" t="s">
        <v>275</v>
      </c>
      <c r="B142" s="122" t="s">
        <v>276</v>
      </c>
      <c r="C142" s="122"/>
      <c r="D142" s="123">
        <v>3000</v>
      </c>
      <c r="E142" s="123">
        <v>3000</v>
      </c>
      <c r="F142" s="123">
        <v>3124.78</v>
      </c>
      <c r="G142" s="123">
        <v>2657.93</v>
      </c>
      <c r="H142" s="123">
        <v>2315.89</v>
      </c>
      <c r="I142" s="123">
        <v>2479.28</v>
      </c>
      <c r="J142" s="123">
        <v>3923.22</v>
      </c>
    </row>
    <row r="143" spans="1:10" ht="19.5">
      <c r="A143" s="122" t="s">
        <v>277</v>
      </c>
      <c r="B143" s="122" t="s">
        <v>721</v>
      </c>
      <c r="C143" s="122"/>
      <c r="D143" s="123">
        <v>1300</v>
      </c>
      <c r="E143" s="123">
        <v>1100</v>
      </c>
      <c r="F143" s="123">
        <v>1415.67</v>
      </c>
      <c r="G143" s="123">
        <v>1107.51</v>
      </c>
      <c r="H143" s="123">
        <v>1156.11</v>
      </c>
      <c r="I143" s="123">
        <v>1926.7</v>
      </c>
      <c r="J143" s="123">
        <v>1475.6</v>
      </c>
    </row>
    <row r="144" spans="1:10" ht="19.5">
      <c r="A144" s="122" t="s">
        <v>278</v>
      </c>
      <c r="B144" s="122" t="s">
        <v>670</v>
      </c>
      <c r="C144" s="122" t="s">
        <v>19</v>
      </c>
      <c r="D144" s="123">
        <v>600</v>
      </c>
      <c r="E144" s="123">
        <v>500</v>
      </c>
      <c r="F144" s="123">
        <v>0</v>
      </c>
      <c r="G144" s="123">
        <v>0</v>
      </c>
      <c r="H144" s="123">
        <v>742.5</v>
      </c>
      <c r="I144" s="123">
        <v>499</v>
      </c>
      <c r="J144" s="123">
        <v>635</v>
      </c>
    </row>
    <row r="145" spans="1:10" ht="19.5">
      <c r="A145" s="122" t="s">
        <v>279</v>
      </c>
      <c r="B145" s="122" t="s">
        <v>280</v>
      </c>
      <c r="C145" s="122" t="s">
        <v>19</v>
      </c>
      <c r="D145" s="123">
        <v>150</v>
      </c>
      <c r="E145" s="123">
        <v>100</v>
      </c>
      <c r="F145" s="123">
        <v>128.65</v>
      </c>
      <c r="G145" s="123">
        <v>116.95</v>
      </c>
      <c r="H145" s="123">
        <v>106.3</v>
      </c>
      <c r="I145" s="123">
        <v>213.24</v>
      </c>
      <c r="J145" s="123">
        <v>2664.14</v>
      </c>
    </row>
    <row r="146" spans="1:10" ht="19.5">
      <c r="A146" s="122" t="s">
        <v>20</v>
      </c>
      <c r="B146" s="122"/>
      <c r="C146" s="122"/>
      <c r="D146" s="123"/>
      <c r="E146" s="123"/>
      <c r="F146" s="123"/>
      <c r="G146" s="123"/>
      <c r="H146" s="123"/>
      <c r="I146" s="123"/>
      <c r="J146" s="123"/>
    </row>
    <row r="147" spans="1:10" ht="19.5">
      <c r="A147" s="122"/>
      <c r="B147" s="122" t="s">
        <v>1</v>
      </c>
      <c r="C147" s="122"/>
      <c r="D147" s="123">
        <f>SUM(D111:D146)</f>
        <v>173890</v>
      </c>
      <c r="E147" s="123">
        <f>SUM(E111:E146)</f>
        <v>190520</v>
      </c>
      <c r="F147" s="123">
        <f>SUM(F111:F146)</f>
        <v>148648.46000000002</v>
      </c>
      <c r="G147" s="123">
        <f>SUM(G111:G146)</f>
        <v>192479.69000000003</v>
      </c>
      <c r="H147" s="123">
        <f>SUM(H111:H146)</f>
        <v>196798.12</v>
      </c>
      <c r="I147" s="123">
        <f>SUM(I109:I146)</f>
        <v>233589.00000000003</v>
      </c>
      <c r="J147" s="123">
        <f>SUM(J109:J146)</f>
        <v>190036.93000000002</v>
      </c>
    </row>
    <row r="148" spans="1:10" ht="19.5">
      <c r="A148" s="122"/>
      <c r="B148" s="122"/>
      <c r="C148" s="122"/>
      <c r="D148" s="123"/>
      <c r="E148" s="123"/>
      <c r="F148" s="123"/>
      <c r="G148" s="123"/>
      <c r="H148" s="123"/>
      <c r="I148" s="123"/>
      <c r="J148" s="123"/>
    </row>
    <row r="149" spans="1:10" ht="19.5">
      <c r="A149" s="122" t="s">
        <v>628</v>
      </c>
      <c r="B149" s="122"/>
      <c r="C149" s="122"/>
      <c r="D149" s="123"/>
      <c r="E149" s="123"/>
      <c r="F149" s="123"/>
      <c r="G149" s="123"/>
      <c r="H149" s="123"/>
      <c r="I149" s="123"/>
      <c r="J149" s="123"/>
    </row>
    <row r="150" spans="1:10" ht="19.5">
      <c r="A150" s="122"/>
      <c r="B150" s="122"/>
      <c r="C150" s="122"/>
      <c r="D150" s="123"/>
      <c r="E150" s="123"/>
      <c r="F150" s="123"/>
      <c r="G150" s="123"/>
      <c r="H150" s="123"/>
      <c r="I150" s="123"/>
      <c r="J150" s="123"/>
    </row>
    <row r="151" spans="1:10" ht="19.5">
      <c r="A151" s="126" t="s">
        <v>281</v>
      </c>
      <c r="B151" s="126" t="s">
        <v>1066</v>
      </c>
      <c r="C151" s="126"/>
      <c r="D151" s="127">
        <v>17500</v>
      </c>
      <c r="E151" s="127">
        <v>16400</v>
      </c>
      <c r="F151" s="127">
        <v>13725.38</v>
      </c>
      <c r="G151" s="127">
        <v>16352.83</v>
      </c>
      <c r="H151" s="127">
        <v>43608.15</v>
      </c>
      <c r="I151" s="123">
        <v>30555.28</v>
      </c>
      <c r="J151" s="123">
        <v>19115.54</v>
      </c>
    </row>
    <row r="152" spans="1:10" ht="19.5">
      <c r="A152" s="128" t="s">
        <v>626</v>
      </c>
      <c r="B152" s="128" t="s">
        <v>947</v>
      </c>
      <c r="C152" s="126"/>
      <c r="D152" s="127">
        <v>0</v>
      </c>
      <c r="E152" s="127">
        <v>0</v>
      </c>
      <c r="F152" s="127">
        <v>2051.88</v>
      </c>
      <c r="G152" s="127">
        <v>31315.24</v>
      </c>
      <c r="H152" s="127">
        <v>31351.84</v>
      </c>
      <c r="I152" s="123">
        <v>0</v>
      </c>
      <c r="J152" s="123"/>
    </row>
    <row r="153" spans="1:10" ht="19.5">
      <c r="A153" s="126" t="s">
        <v>282</v>
      </c>
      <c r="B153" s="126" t="s">
        <v>1080</v>
      </c>
      <c r="C153" s="126"/>
      <c r="D153" s="127">
        <v>1400</v>
      </c>
      <c r="E153" s="127">
        <v>1320</v>
      </c>
      <c r="F153" s="127">
        <v>1098.02</v>
      </c>
      <c r="G153" s="127">
        <v>916.51</v>
      </c>
      <c r="H153" s="127">
        <v>297.87</v>
      </c>
      <c r="I153" s="123">
        <v>5765.68</v>
      </c>
      <c r="J153" s="123">
        <v>1527.41</v>
      </c>
    </row>
    <row r="154" spans="1:10" ht="19.5">
      <c r="A154" s="128" t="s">
        <v>627</v>
      </c>
      <c r="B154" s="128" t="s">
        <v>948</v>
      </c>
      <c r="C154" s="126"/>
      <c r="D154" s="127">
        <v>0</v>
      </c>
      <c r="E154" s="127">
        <v>0</v>
      </c>
      <c r="F154" s="127">
        <v>164.16</v>
      </c>
      <c r="G154" s="127">
        <v>2495.19</v>
      </c>
      <c r="H154" s="127">
        <v>2508.13</v>
      </c>
      <c r="I154" s="123">
        <v>0</v>
      </c>
      <c r="J154" s="123"/>
    </row>
    <row r="155" spans="1:10" ht="19.5">
      <c r="A155" s="126" t="s">
        <v>874</v>
      </c>
      <c r="B155" s="126" t="s">
        <v>875</v>
      </c>
      <c r="C155" s="126"/>
      <c r="D155" s="127">
        <v>480</v>
      </c>
      <c r="E155" s="127">
        <v>924</v>
      </c>
      <c r="F155" s="127">
        <v>338.04</v>
      </c>
      <c r="G155" s="127">
        <v>704.13</v>
      </c>
      <c r="H155" s="127"/>
      <c r="I155" s="123"/>
      <c r="J155" s="123"/>
    </row>
    <row r="156" spans="1:10" ht="19.5">
      <c r="A156" s="126" t="s">
        <v>873</v>
      </c>
      <c r="B156" s="126" t="s">
        <v>872</v>
      </c>
      <c r="C156" s="126"/>
      <c r="D156" s="127">
        <v>430</v>
      </c>
      <c r="E156" s="127">
        <v>1700</v>
      </c>
      <c r="F156" s="127">
        <v>319.41</v>
      </c>
      <c r="G156" s="127">
        <v>1143.12</v>
      </c>
      <c r="H156" s="127"/>
      <c r="I156" s="123"/>
      <c r="J156" s="123"/>
    </row>
    <row r="157" spans="1:10" ht="19.5">
      <c r="A157" s="128" t="s">
        <v>487</v>
      </c>
      <c r="B157" s="128" t="s">
        <v>789</v>
      </c>
      <c r="C157" s="128"/>
      <c r="D157" s="129">
        <v>0</v>
      </c>
      <c r="E157" s="129">
        <v>0</v>
      </c>
      <c r="F157" s="129">
        <v>0</v>
      </c>
      <c r="G157" s="129">
        <v>0</v>
      </c>
      <c r="H157" s="129">
        <v>0</v>
      </c>
      <c r="I157" s="123">
        <v>0</v>
      </c>
      <c r="J157" s="123">
        <v>277.18</v>
      </c>
    </row>
    <row r="158" spans="1:10" ht="19.5">
      <c r="A158" s="128" t="s">
        <v>283</v>
      </c>
      <c r="B158" s="128" t="s">
        <v>790</v>
      </c>
      <c r="C158" s="128"/>
      <c r="D158" s="129">
        <v>0</v>
      </c>
      <c r="E158" s="129">
        <v>0</v>
      </c>
      <c r="F158" s="129">
        <v>0</v>
      </c>
      <c r="G158" s="129">
        <v>0</v>
      </c>
      <c r="H158" s="129">
        <v>0</v>
      </c>
      <c r="I158" s="123">
        <v>0</v>
      </c>
      <c r="J158" s="123">
        <v>1185.16</v>
      </c>
    </row>
    <row r="159" spans="1:10" ht="19.5">
      <c r="A159" s="128" t="s">
        <v>488</v>
      </c>
      <c r="B159" s="128" t="s">
        <v>734</v>
      </c>
      <c r="C159" s="128" t="s">
        <v>609</v>
      </c>
      <c r="D159" s="129">
        <v>0</v>
      </c>
      <c r="E159" s="129">
        <v>0</v>
      </c>
      <c r="F159" s="129">
        <v>0</v>
      </c>
      <c r="G159" s="129">
        <v>0</v>
      </c>
      <c r="H159" s="129">
        <v>0</v>
      </c>
      <c r="I159" s="123">
        <v>304.06</v>
      </c>
      <c r="J159" s="123">
        <v>0</v>
      </c>
    </row>
    <row r="160" spans="1:10" ht="19.5">
      <c r="A160" s="122" t="s">
        <v>284</v>
      </c>
      <c r="B160" s="122" t="s">
        <v>441</v>
      </c>
      <c r="C160" s="122"/>
      <c r="D160" s="123">
        <v>1200</v>
      </c>
      <c r="E160" s="123">
        <v>1000</v>
      </c>
      <c r="F160" s="123">
        <v>1037.95</v>
      </c>
      <c r="G160" s="123">
        <v>3768.21</v>
      </c>
      <c r="H160" s="123">
        <v>1706.47</v>
      </c>
      <c r="I160" s="123">
        <v>162.59</v>
      </c>
      <c r="J160" s="123">
        <v>574.6</v>
      </c>
    </row>
    <row r="161" spans="1:10" ht="19.5">
      <c r="A161" s="122" t="s">
        <v>467</v>
      </c>
      <c r="B161" s="122" t="s">
        <v>331</v>
      </c>
      <c r="C161" s="122"/>
      <c r="D161" s="123">
        <v>500</v>
      </c>
      <c r="E161" s="123">
        <v>500</v>
      </c>
      <c r="F161" s="123">
        <v>160</v>
      </c>
      <c r="G161" s="123">
        <v>268.09</v>
      </c>
      <c r="H161" s="123">
        <v>0</v>
      </c>
      <c r="I161" s="123">
        <v>0</v>
      </c>
      <c r="J161" s="123">
        <v>35</v>
      </c>
    </row>
    <row r="162" spans="1:10" ht="19.5">
      <c r="A162" s="122" t="s">
        <v>671</v>
      </c>
      <c r="B162" s="122" t="s">
        <v>99</v>
      </c>
      <c r="C162" s="122"/>
      <c r="D162" s="123">
        <v>700</v>
      </c>
      <c r="E162" s="123">
        <v>500</v>
      </c>
      <c r="F162" s="123">
        <v>249.69</v>
      </c>
      <c r="G162" s="123">
        <v>695.03</v>
      </c>
      <c r="H162" s="123">
        <v>792.18</v>
      </c>
      <c r="I162" s="123">
        <v>393.93</v>
      </c>
      <c r="J162" s="123">
        <v>415.22</v>
      </c>
    </row>
    <row r="163" spans="1:10" ht="19.5">
      <c r="A163" s="122" t="s">
        <v>285</v>
      </c>
      <c r="B163" s="122" t="s">
        <v>672</v>
      </c>
      <c r="C163" s="122" t="s">
        <v>19</v>
      </c>
      <c r="D163" s="123">
        <v>1500</v>
      </c>
      <c r="E163" s="123">
        <v>1500</v>
      </c>
      <c r="F163" s="123">
        <v>1481.07</v>
      </c>
      <c r="G163" s="123">
        <v>1862.47</v>
      </c>
      <c r="H163" s="123">
        <v>1494.57</v>
      </c>
      <c r="I163" s="123">
        <v>2828.93</v>
      </c>
      <c r="J163" s="123">
        <v>1195.24</v>
      </c>
    </row>
    <row r="164" spans="1:10" ht="19.5">
      <c r="A164" s="122" t="s">
        <v>286</v>
      </c>
      <c r="B164" s="122" t="s">
        <v>580</v>
      </c>
      <c r="C164" s="122"/>
      <c r="D164" s="123">
        <v>1500</v>
      </c>
      <c r="E164" s="123">
        <v>1500</v>
      </c>
      <c r="F164" s="123">
        <v>690</v>
      </c>
      <c r="G164" s="123">
        <v>960.7</v>
      </c>
      <c r="H164" s="123">
        <v>315.51</v>
      </c>
      <c r="I164" s="123">
        <v>946.83</v>
      </c>
      <c r="J164" s="123">
        <v>1430.38</v>
      </c>
    </row>
    <row r="165" spans="1:10" ht="19.5">
      <c r="A165" s="122" t="s">
        <v>287</v>
      </c>
      <c r="B165" s="122" t="s">
        <v>881</v>
      </c>
      <c r="C165" s="122"/>
      <c r="D165" s="123">
        <v>4000</v>
      </c>
      <c r="E165" s="123">
        <v>6000</v>
      </c>
      <c r="F165" s="123">
        <v>2739.76</v>
      </c>
      <c r="G165" s="123">
        <v>2702.45</v>
      </c>
      <c r="H165" s="123">
        <v>5343.72</v>
      </c>
      <c r="I165" s="123">
        <v>9542.75</v>
      </c>
      <c r="J165" s="123">
        <v>10965.31</v>
      </c>
    </row>
    <row r="166" spans="1:10" ht="19.5">
      <c r="A166" s="122" t="s">
        <v>288</v>
      </c>
      <c r="B166" s="122" t="s">
        <v>882</v>
      </c>
      <c r="C166" s="122"/>
      <c r="D166" s="123">
        <v>5100</v>
      </c>
      <c r="E166" s="123">
        <v>5000</v>
      </c>
      <c r="F166" s="123">
        <v>3793.73</v>
      </c>
      <c r="G166" s="123">
        <v>4159.84</v>
      </c>
      <c r="H166" s="123">
        <v>4940.8</v>
      </c>
      <c r="I166" s="123">
        <v>5137.87</v>
      </c>
      <c r="J166" s="123">
        <v>5555.24</v>
      </c>
    </row>
    <row r="167" spans="1:10" ht="19.5">
      <c r="A167" s="122" t="s">
        <v>289</v>
      </c>
      <c r="B167" s="122" t="s">
        <v>883</v>
      </c>
      <c r="C167" s="122" t="s">
        <v>19</v>
      </c>
      <c r="D167" s="123">
        <v>500</v>
      </c>
      <c r="E167" s="123">
        <v>400</v>
      </c>
      <c r="F167" s="123">
        <v>184.51</v>
      </c>
      <c r="G167" s="123">
        <v>234.92</v>
      </c>
      <c r="H167" s="123">
        <v>222.39</v>
      </c>
      <c r="I167" s="123">
        <v>262.92</v>
      </c>
      <c r="J167" s="123">
        <v>60.42</v>
      </c>
    </row>
    <row r="168" spans="1:10" ht="19.5">
      <c r="A168" s="122" t="s">
        <v>454</v>
      </c>
      <c r="B168" s="122" t="s">
        <v>884</v>
      </c>
      <c r="C168" s="122"/>
      <c r="D168" s="123">
        <v>450</v>
      </c>
      <c r="E168" s="123">
        <v>400</v>
      </c>
      <c r="F168" s="123">
        <v>275.58</v>
      </c>
      <c r="G168" s="123">
        <v>358.42</v>
      </c>
      <c r="H168" s="123">
        <v>348.8</v>
      </c>
      <c r="I168" s="123">
        <v>338.65</v>
      </c>
      <c r="J168" s="123">
        <v>246.79</v>
      </c>
    </row>
    <row r="169" spans="1:10" ht="19.5">
      <c r="A169" s="132" t="s">
        <v>290</v>
      </c>
      <c r="B169" s="132" t="s">
        <v>735</v>
      </c>
      <c r="C169" s="132"/>
      <c r="D169" s="133">
        <v>17000</v>
      </c>
      <c r="E169" s="133">
        <v>15000</v>
      </c>
      <c r="F169" s="133">
        <v>16144.38</v>
      </c>
      <c r="G169" s="133">
        <v>22064.46</v>
      </c>
      <c r="H169" s="123">
        <v>20103.36</v>
      </c>
      <c r="I169" s="123">
        <v>12079.52</v>
      </c>
      <c r="J169" s="123">
        <v>14773.63</v>
      </c>
    </row>
    <row r="170" spans="1:10" ht="19.5">
      <c r="A170" s="122" t="s">
        <v>736</v>
      </c>
      <c r="B170" s="122" t="s">
        <v>737</v>
      </c>
      <c r="C170" s="122"/>
      <c r="D170" s="123">
        <v>500</v>
      </c>
      <c r="E170" s="123">
        <v>500</v>
      </c>
      <c r="F170" s="123">
        <v>0</v>
      </c>
      <c r="G170" s="123">
        <v>213.78</v>
      </c>
      <c r="H170" s="123">
        <v>2830</v>
      </c>
      <c r="I170" s="123"/>
      <c r="J170" s="123"/>
    </row>
    <row r="171" spans="1:10" ht="19.5">
      <c r="A171" s="122" t="s">
        <v>291</v>
      </c>
      <c r="B171" s="122" t="s">
        <v>630</v>
      </c>
      <c r="C171" s="122"/>
      <c r="D171" s="123">
        <v>2100</v>
      </c>
      <c r="E171" s="123">
        <v>2100</v>
      </c>
      <c r="F171" s="123">
        <v>1975</v>
      </c>
      <c r="G171" s="123">
        <v>2085</v>
      </c>
      <c r="H171" s="123">
        <v>2085</v>
      </c>
      <c r="I171" s="123">
        <v>1952.5</v>
      </c>
      <c r="J171" s="123">
        <v>2049.34</v>
      </c>
    </row>
    <row r="172" spans="1:10" ht="19.5">
      <c r="A172" s="122" t="s">
        <v>466</v>
      </c>
      <c r="B172" s="122" t="s">
        <v>688</v>
      </c>
      <c r="C172" s="128"/>
      <c r="D172" s="125">
        <v>0</v>
      </c>
      <c r="E172" s="125">
        <v>0</v>
      </c>
      <c r="F172" s="125">
        <v>0</v>
      </c>
      <c r="G172" s="123">
        <v>2129.8</v>
      </c>
      <c r="H172" s="123">
        <v>0</v>
      </c>
      <c r="I172" s="123">
        <v>7508.38</v>
      </c>
      <c r="J172" s="123">
        <v>3521.09</v>
      </c>
    </row>
    <row r="173" spans="1:10" ht="19.5">
      <c r="A173" s="122" t="s">
        <v>584</v>
      </c>
      <c r="B173" s="122" t="s">
        <v>1063</v>
      </c>
      <c r="C173" s="122"/>
      <c r="D173" s="123">
        <v>10000</v>
      </c>
      <c r="E173" s="123">
        <v>10000</v>
      </c>
      <c r="F173" s="123">
        <v>0</v>
      </c>
      <c r="G173" s="123">
        <v>107.55</v>
      </c>
      <c r="H173" s="123">
        <v>0</v>
      </c>
      <c r="I173" s="123">
        <v>4897</v>
      </c>
      <c r="J173" s="123">
        <v>0</v>
      </c>
    </row>
    <row r="174" spans="1:10" ht="19.5">
      <c r="A174" s="122" t="s">
        <v>20</v>
      </c>
      <c r="B174" s="122"/>
      <c r="C174" s="122"/>
      <c r="D174" s="123"/>
      <c r="E174" s="123"/>
      <c r="F174" s="123"/>
      <c r="G174" s="123"/>
      <c r="H174" s="123"/>
      <c r="I174" s="123"/>
      <c r="J174" s="123"/>
    </row>
    <row r="175" spans="1:10" ht="19.5">
      <c r="A175" s="122"/>
      <c r="B175" s="122" t="s">
        <v>1</v>
      </c>
      <c r="C175" s="122"/>
      <c r="D175" s="123">
        <f aca="true" t="shared" si="11" ref="D175:I175">SUM(D151:D173)</f>
        <v>64860</v>
      </c>
      <c r="E175" s="123">
        <f t="shared" si="11"/>
        <v>64744</v>
      </c>
      <c r="F175" s="123">
        <f t="shared" si="11"/>
        <v>46428.56</v>
      </c>
      <c r="G175" s="123">
        <f t="shared" si="11"/>
        <v>94537.73999999999</v>
      </c>
      <c r="H175" s="123">
        <f t="shared" si="11"/>
        <v>117948.79000000001</v>
      </c>
      <c r="I175" s="123">
        <f t="shared" si="11"/>
        <v>82676.89</v>
      </c>
      <c r="J175" s="123">
        <f>SUM(J151:J171)</f>
        <v>59406.45999999999</v>
      </c>
    </row>
    <row r="176" spans="1:10" ht="19.5">
      <c r="A176" s="122"/>
      <c r="B176" s="122"/>
      <c r="C176" s="122"/>
      <c r="D176" s="123"/>
      <c r="E176" s="123"/>
      <c r="F176" s="123"/>
      <c r="G176" s="123"/>
      <c r="H176" s="123"/>
      <c r="I176" s="123"/>
      <c r="J176" s="123"/>
    </row>
    <row r="177" spans="1:10" ht="19.5">
      <c r="A177" s="122" t="s">
        <v>676</v>
      </c>
      <c r="B177" s="122"/>
      <c r="C177" s="122"/>
      <c r="D177" s="123"/>
      <c r="E177" s="123"/>
      <c r="F177" s="123"/>
      <c r="G177" s="123"/>
      <c r="H177" s="123"/>
      <c r="I177" s="123"/>
      <c r="J177" s="123"/>
    </row>
    <row r="178" spans="1:10" ht="19.5">
      <c r="A178" s="122"/>
      <c r="B178" s="122"/>
      <c r="C178" s="122"/>
      <c r="D178" s="123"/>
      <c r="E178" s="123"/>
      <c r="F178" s="123"/>
      <c r="G178" s="123"/>
      <c r="H178" s="123"/>
      <c r="I178" s="123"/>
      <c r="J178" s="123"/>
    </row>
    <row r="179" spans="1:10" ht="19.5">
      <c r="A179" s="122" t="s">
        <v>292</v>
      </c>
      <c r="B179" s="122" t="s">
        <v>234</v>
      </c>
      <c r="C179" s="122"/>
      <c r="D179" s="127">
        <v>17100</v>
      </c>
      <c r="E179" s="123">
        <v>25000</v>
      </c>
      <c r="F179" s="123">
        <v>14058</v>
      </c>
      <c r="G179" s="123">
        <v>25290</v>
      </c>
      <c r="H179" s="123">
        <v>25071</v>
      </c>
      <c r="I179" s="123">
        <v>14148</v>
      </c>
      <c r="J179" s="123">
        <v>14471.5</v>
      </c>
    </row>
    <row r="180" spans="1:10" ht="19.5">
      <c r="A180" s="128" t="s">
        <v>293</v>
      </c>
      <c r="B180" s="128" t="s">
        <v>740</v>
      </c>
      <c r="C180" s="128"/>
      <c r="D180" s="129">
        <v>0</v>
      </c>
      <c r="E180" s="129">
        <v>0</v>
      </c>
      <c r="F180" s="129">
        <v>0</v>
      </c>
      <c r="G180" s="129">
        <v>0</v>
      </c>
      <c r="H180" s="129">
        <v>0</v>
      </c>
      <c r="I180" s="123">
        <v>0</v>
      </c>
      <c r="J180" s="123">
        <v>209.84</v>
      </c>
    </row>
    <row r="181" spans="1:10" ht="19.5">
      <c r="A181" s="128" t="s">
        <v>294</v>
      </c>
      <c r="B181" s="128" t="s">
        <v>739</v>
      </c>
      <c r="C181" s="128"/>
      <c r="D181" s="129">
        <v>0</v>
      </c>
      <c r="E181" s="129">
        <v>0</v>
      </c>
      <c r="F181" s="129">
        <v>0</v>
      </c>
      <c r="G181" s="129">
        <v>0</v>
      </c>
      <c r="H181" s="129">
        <v>0</v>
      </c>
      <c r="I181" s="123">
        <v>0</v>
      </c>
      <c r="J181" s="123">
        <v>897.23</v>
      </c>
    </row>
    <row r="182" spans="1:10" ht="19.5">
      <c r="A182" s="128" t="s">
        <v>295</v>
      </c>
      <c r="B182" s="128" t="s">
        <v>738</v>
      </c>
      <c r="C182" s="128"/>
      <c r="D182" s="129">
        <v>0</v>
      </c>
      <c r="E182" s="129">
        <v>0</v>
      </c>
      <c r="F182" s="129">
        <v>0</v>
      </c>
      <c r="G182" s="129">
        <v>0</v>
      </c>
      <c r="H182" s="129">
        <v>0</v>
      </c>
      <c r="I182" s="123">
        <v>863.16</v>
      </c>
      <c r="J182" s="123">
        <v>0</v>
      </c>
    </row>
    <row r="183" spans="1:10" ht="19.5">
      <c r="A183" s="122" t="s">
        <v>296</v>
      </c>
      <c r="B183" s="122" t="s">
        <v>99</v>
      </c>
      <c r="C183" s="122"/>
      <c r="D183" s="123">
        <v>100</v>
      </c>
      <c r="E183" s="123">
        <v>300</v>
      </c>
      <c r="F183" s="123">
        <v>0</v>
      </c>
      <c r="G183" s="123">
        <v>38.97</v>
      </c>
      <c r="H183" s="123">
        <v>0</v>
      </c>
      <c r="I183" s="123">
        <v>72.92</v>
      </c>
      <c r="J183" s="123">
        <v>0</v>
      </c>
    </row>
    <row r="184" spans="1:10" ht="19.5">
      <c r="A184" s="122" t="s">
        <v>489</v>
      </c>
      <c r="B184" s="122" t="s">
        <v>940</v>
      </c>
      <c r="C184" s="122"/>
      <c r="D184" s="127">
        <v>5000</v>
      </c>
      <c r="E184" s="127">
        <v>3500</v>
      </c>
      <c r="F184" s="123">
        <v>0</v>
      </c>
      <c r="G184" s="123">
        <v>0</v>
      </c>
      <c r="H184" s="123">
        <v>1000</v>
      </c>
      <c r="I184" s="123">
        <v>0</v>
      </c>
      <c r="J184" s="123"/>
    </row>
    <row r="185" spans="1:10" ht="19.5">
      <c r="A185" s="132" t="s">
        <v>297</v>
      </c>
      <c r="B185" s="132" t="s">
        <v>1072</v>
      </c>
      <c r="C185" s="132"/>
      <c r="D185" s="133">
        <v>656300</v>
      </c>
      <c r="E185" s="133">
        <v>625100</v>
      </c>
      <c r="F185" s="133">
        <v>530349.5</v>
      </c>
      <c r="G185" s="133">
        <v>596839.2</v>
      </c>
      <c r="H185" s="123">
        <v>473681.9</v>
      </c>
      <c r="I185" s="123">
        <v>636087.1</v>
      </c>
      <c r="J185" s="123">
        <v>515341.2</v>
      </c>
    </row>
    <row r="186" spans="1:10" ht="19.5">
      <c r="A186" s="122" t="s">
        <v>298</v>
      </c>
      <c r="B186" s="122" t="s">
        <v>299</v>
      </c>
      <c r="C186" s="122"/>
      <c r="D186" s="123">
        <v>4600</v>
      </c>
      <c r="E186" s="123">
        <v>4600</v>
      </c>
      <c r="F186" s="123">
        <v>4506</v>
      </c>
      <c r="G186" s="123">
        <v>4506</v>
      </c>
      <c r="H186" s="123">
        <v>4506</v>
      </c>
      <c r="I186" s="123">
        <v>4506</v>
      </c>
      <c r="J186" s="123">
        <v>4506</v>
      </c>
    </row>
    <row r="187" spans="1:10" ht="19.5">
      <c r="A187" s="122" t="s">
        <v>417</v>
      </c>
      <c r="B187" s="122" t="s">
        <v>418</v>
      </c>
      <c r="C187" s="122"/>
      <c r="D187" s="123">
        <v>500</v>
      </c>
      <c r="E187" s="123">
        <v>600</v>
      </c>
      <c r="F187" s="123">
        <v>245</v>
      </c>
      <c r="G187" s="123">
        <v>631.88</v>
      </c>
      <c r="H187" s="123">
        <v>190.89</v>
      </c>
      <c r="I187" s="123">
        <v>275.24</v>
      </c>
      <c r="J187" s="123">
        <v>210.77</v>
      </c>
    </row>
    <row r="188" spans="1:10" ht="19.5">
      <c r="A188" s="122" t="s">
        <v>300</v>
      </c>
      <c r="B188" s="122" t="s">
        <v>301</v>
      </c>
      <c r="C188" s="122" t="s">
        <v>19</v>
      </c>
      <c r="D188" s="123">
        <v>3000</v>
      </c>
      <c r="E188" s="123">
        <v>3000</v>
      </c>
      <c r="F188" s="123">
        <v>2602.39</v>
      </c>
      <c r="G188" s="123">
        <v>2868.27</v>
      </c>
      <c r="H188" s="123">
        <v>2477.91</v>
      </c>
      <c r="I188" s="123">
        <v>2639.9</v>
      </c>
      <c r="J188" s="123">
        <v>2989.04</v>
      </c>
    </row>
    <row r="189" spans="1:10" ht="19.5">
      <c r="A189" s="122" t="s">
        <v>302</v>
      </c>
      <c r="B189" s="122" t="s">
        <v>303</v>
      </c>
      <c r="C189" s="122" t="s">
        <v>19</v>
      </c>
      <c r="D189" s="123">
        <v>6500</v>
      </c>
      <c r="E189" s="123">
        <v>6500</v>
      </c>
      <c r="F189" s="123">
        <v>3716.6</v>
      </c>
      <c r="G189" s="123">
        <v>4065.66</v>
      </c>
      <c r="H189" s="123">
        <v>6997.91</v>
      </c>
      <c r="I189" s="123">
        <v>9855.73</v>
      </c>
      <c r="J189" s="123">
        <v>3171.57</v>
      </c>
    </row>
    <row r="190" spans="1:10" ht="19.5">
      <c r="A190" s="132" t="s">
        <v>304</v>
      </c>
      <c r="B190" s="132" t="s">
        <v>305</v>
      </c>
      <c r="C190" s="132"/>
      <c r="D190" s="133">
        <v>6000</v>
      </c>
      <c r="E190" s="133">
        <v>5000</v>
      </c>
      <c r="F190" s="133">
        <v>3457.5</v>
      </c>
      <c r="G190" s="133">
        <v>3607.92</v>
      </c>
      <c r="H190" s="123">
        <v>0</v>
      </c>
      <c r="I190" s="123">
        <v>8133.6</v>
      </c>
      <c r="J190" s="123">
        <v>10049.69</v>
      </c>
    </row>
    <row r="191" spans="1:10" ht="19.5">
      <c r="A191" s="122" t="s">
        <v>632</v>
      </c>
      <c r="B191" s="122" t="s">
        <v>170</v>
      </c>
      <c r="C191" s="122"/>
      <c r="D191" s="123">
        <v>85000</v>
      </c>
      <c r="E191" s="123">
        <v>74000</v>
      </c>
      <c r="F191" s="123">
        <v>69290.23</v>
      </c>
      <c r="G191" s="123">
        <v>83573.53</v>
      </c>
      <c r="H191" s="123">
        <v>81889.94</v>
      </c>
      <c r="I191" s="123"/>
      <c r="J191" s="123"/>
    </row>
    <row r="192" spans="1:10" ht="19.5">
      <c r="A192" s="122" t="s">
        <v>306</v>
      </c>
      <c r="B192" s="122" t="s">
        <v>365</v>
      </c>
      <c r="C192" s="122"/>
      <c r="D192" s="123">
        <v>500</v>
      </c>
      <c r="E192" s="123">
        <v>500</v>
      </c>
      <c r="F192" s="123">
        <v>140</v>
      </c>
      <c r="G192" s="123">
        <v>0</v>
      </c>
      <c r="H192" s="123">
        <v>233.16</v>
      </c>
      <c r="I192" s="123">
        <v>210.94</v>
      </c>
      <c r="J192" s="123">
        <v>0</v>
      </c>
    </row>
    <row r="193" spans="1:10" ht="19.5">
      <c r="A193" s="122" t="s">
        <v>307</v>
      </c>
      <c r="B193" s="122" t="s">
        <v>308</v>
      </c>
      <c r="C193" s="122"/>
      <c r="D193" s="123">
        <v>100</v>
      </c>
      <c r="E193" s="123">
        <v>100</v>
      </c>
      <c r="F193" s="123">
        <v>0</v>
      </c>
      <c r="G193" s="123">
        <v>0</v>
      </c>
      <c r="H193" s="123">
        <v>0</v>
      </c>
      <c r="I193" s="123">
        <v>0</v>
      </c>
      <c r="J193" s="123">
        <v>0</v>
      </c>
    </row>
    <row r="194" spans="1:10" ht="19.5">
      <c r="A194" s="124" t="s">
        <v>589</v>
      </c>
      <c r="B194" s="124" t="s">
        <v>588</v>
      </c>
      <c r="C194" s="122"/>
      <c r="D194" s="123">
        <v>0</v>
      </c>
      <c r="E194" s="123">
        <v>0</v>
      </c>
      <c r="F194" s="123">
        <v>0</v>
      </c>
      <c r="G194" s="123">
        <v>0</v>
      </c>
      <c r="H194" s="123">
        <v>0</v>
      </c>
      <c r="I194" s="123">
        <v>310.32</v>
      </c>
      <c r="J194" s="123">
        <v>0</v>
      </c>
    </row>
    <row r="195" spans="1:10" ht="19.5">
      <c r="A195" s="122"/>
      <c r="B195" s="122"/>
      <c r="C195" s="122"/>
      <c r="D195" s="123"/>
      <c r="E195" s="123"/>
      <c r="F195" s="123"/>
      <c r="G195" s="123"/>
      <c r="H195" s="123"/>
      <c r="I195" s="123"/>
      <c r="J195" s="123"/>
    </row>
    <row r="196" spans="1:10" ht="19.5">
      <c r="A196" s="122"/>
      <c r="B196" s="122" t="s">
        <v>1</v>
      </c>
      <c r="C196" s="122"/>
      <c r="D196" s="123">
        <f aca="true" t="shared" si="12" ref="D196:J196">SUM(D179:D194)</f>
        <v>784700</v>
      </c>
      <c r="E196" s="123">
        <f>SUM(E179:E194)</f>
        <v>748200</v>
      </c>
      <c r="F196" s="123">
        <f t="shared" si="12"/>
        <v>628365.22</v>
      </c>
      <c r="G196" s="123">
        <f t="shared" si="12"/>
        <v>721421.43</v>
      </c>
      <c r="H196" s="123">
        <f t="shared" si="12"/>
        <v>596048.7100000001</v>
      </c>
      <c r="I196" s="123">
        <f t="shared" si="12"/>
        <v>677102.9099999998</v>
      </c>
      <c r="J196" s="123">
        <f t="shared" si="12"/>
        <v>551846.84</v>
      </c>
    </row>
    <row r="197" spans="1:10" ht="19.5">
      <c r="A197" s="122"/>
      <c r="B197" s="122"/>
      <c r="C197" s="122"/>
      <c r="D197" s="123"/>
      <c r="E197" s="123"/>
      <c r="F197" s="123"/>
      <c r="G197" s="123"/>
      <c r="H197" s="123"/>
      <c r="I197" s="123"/>
      <c r="J197" s="123"/>
    </row>
    <row r="198" spans="1:10" ht="19.5">
      <c r="A198" s="126" t="s">
        <v>309</v>
      </c>
      <c r="B198" s="126" t="s">
        <v>468</v>
      </c>
      <c r="C198" s="126"/>
      <c r="D198" s="127">
        <v>0</v>
      </c>
      <c r="E198" s="127">
        <v>0</v>
      </c>
      <c r="F198" s="127">
        <v>0</v>
      </c>
      <c r="G198" s="127">
        <v>0</v>
      </c>
      <c r="H198" s="127">
        <v>1325</v>
      </c>
      <c r="I198" s="127">
        <v>0</v>
      </c>
      <c r="J198" s="127">
        <v>800</v>
      </c>
    </row>
    <row r="199" spans="1:10" ht="19.5">
      <c r="A199" s="122"/>
      <c r="B199" s="122"/>
      <c r="C199" s="122"/>
      <c r="D199" s="123"/>
      <c r="E199" s="123"/>
      <c r="F199" s="123"/>
      <c r="G199" s="123"/>
      <c r="H199" s="123"/>
      <c r="I199" s="123"/>
      <c r="J199" s="123"/>
    </row>
    <row r="200" spans="1:10" ht="19.5">
      <c r="A200" s="122"/>
      <c r="B200" s="122" t="s">
        <v>1</v>
      </c>
      <c r="C200" s="122"/>
      <c r="D200" s="123">
        <f aca="true" t="shared" si="13" ref="D200:J200">SUM(D198)</f>
        <v>0</v>
      </c>
      <c r="E200" s="123">
        <f>SUM(E198)</f>
        <v>0</v>
      </c>
      <c r="F200" s="123">
        <f t="shared" si="13"/>
        <v>0</v>
      </c>
      <c r="G200" s="123">
        <f t="shared" si="13"/>
        <v>0</v>
      </c>
      <c r="H200" s="123">
        <f t="shared" si="13"/>
        <v>1325</v>
      </c>
      <c r="I200" s="123">
        <f t="shared" si="13"/>
        <v>0</v>
      </c>
      <c r="J200" s="123">
        <f t="shared" si="13"/>
        <v>800</v>
      </c>
    </row>
    <row r="201" spans="1:10" ht="19.5">
      <c r="A201" s="122"/>
      <c r="B201" s="122"/>
      <c r="C201" s="122"/>
      <c r="D201" s="123"/>
      <c r="E201" s="123"/>
      <c r="F201" s="123"/>
      <c r="G201" s="123"/>
      <c r="H201" s="123"/>
      <c r="I201" s="123"/>
      <c r="J201" s="123"/>
    </row>
    <row r="202" spans="1:10" ht="19.5">
      <c r="A202" s="122" t="s">
        <v>123</v>
      </c>
      <c r="B202" s="122"/>
      <c r="C202" s="122"/>
      <c r="D202" s="123"/>
      <c r="E202" s="123"/>
      <c r="F202" s="123"/>
      <c r="G202" s="123"/>
      <c r="H202" s="123"/>
      <c r="I202" s="123"/>
      <c r="J202" s="123"/>
    </row>
    <row r="203" spans="1:10" ht="19.5">
      <c r="A203" s="122"/>
      <c r="B203" s="122"/>
      <c r="C203" s="122"/>
      <c r="D203" s="123"/>
      <c r="E203" s="123"/>
      <c r="F203" s="123"/>
      <c r="G203" s="123"/>
      <c r="H203" s="123"/>
      <c r="I203" s="123"/>
      <c r="J203" s="123"/>
    </row>
    <row r="204" spans="1:10" ht="19.5">
      <c r="A204" s="122" t="s">
        <v>491</v>
      </c>
      <c r="B204" s="122" t="s">
        <v>885</v>
      </c>
      <c r="C204" s="122" t="s">
        <v>636</v>
      </c>
      <c r="D204" s="123">
        <v>27000</v>
      </c>
      <c r="E204" s="123">
        <v>26000</v>
      </c>
      <c r="F204" s="123">
        <v>0</v>
      </c>
      <c r="G204" s="123">
        <v>27252.8</v>
      </c>
      <c r="H204" s="123">
        <v>27422.23</v>
      </c>
      <c r="I204" s="123">
        <v>28601.23</v>
      </c>
      <c r="J204" s="123">
        <v>30245.8</v>
      </c>
    </row>
    <row r="205" spans="1:10" ht="19.5">
      <c r="A205" s="122" t="s">
        <v>419</v>
      </c>
      <c r="B205" s="122" t="s">
        <v>420</v>
      </c>
      <c r="C205" s="122" t="s">
        <v>19</v>
      </c>
      <c r="D205" s="123">
        <v>1000</v>
      </c>
      <c r="E205" s="123">
        <v>4000</v>
      </c>
      <c r="F205" s="123">
        <v>2730</v>
      </c>
      <c r="G205" s="123">
        <v>6632.25</v>
      </c>
      <c r="H205" s="123">
        <v>1050</v>
      </c>
      <c r="I205" s="123">
        <v>13110.88</v>
      </c>
      <c r="J205" s="123">
        <v>4145</v>
      </c>
    </row>
    <row r="206" spans="1:10" ht="19.5">
      <c r="A206" s="122" t="s">
        <v>20</v>
      </c>
      <c r="B206" s="122"/>
      <c r="C206" s="122"/>
      <c r="D206" s="123"/>
      <c r="E206" s="123"/>
      <c r="F206" s="123"/>
      <c r="G206" s="123"/>
      <c r="H206" s="123"/>
      <c r="I206" s="123"/>
      <c r="J206" s="123"/>
    </row>
    <row r="207" spans="1:10" ht="19.5">
      <c r="A207" s="122"/>
      <c r="B207" s="122" t="s">
        <v>1</v>
      </c>
      <c r="C207" s="122"/>
      <c r="D207" s="123">
        <f aca="true" t="shared" si="14" ref="D207:J207">SUM(D204:D205)</f>
        <v>28000</v>
      </c>
      <c r="E207" s="123">
        <f t="shared" si="14"/>
        <v>30000</v>
      </c>
      <c r="F207" s="123">
        <f t="shared" si="14"/>
        <v>2730</v>
      </c>
      <c r="G207" s="123">
        <f t="shared" si="14"/>
        <v>33885.05</v>
      </c>
      <c r="H207" s="123">
        <f t="shared" si="14"/>
        <v>28472.23</v>
      </c>
      <c r="I207" s="123">
        <f t="shared" si="14"/>
        <v>41712.11</v>
      </c>
      <c r="J207" s="123">
        <f t="shared" si="14"/>
        <v>34390.8</v>
      </c>
    </row>
    <row r="208" spans="1:10" ht="19.5">
      <c r="A208" s="122"/>
      <c r="B208" s="122"/>
      <c r="C208" s="122"/>
      <c r="D208" s="123"/>
      <c r="E208" s="123"/>
      <c r="F208" s="123"/>
      <c r="G208" s="123"/>
      <c r="H208" s="123"/>
      <c r="I208" s="123"/>
      <c r="J208" s="123"/>
    </row>
    <row r="209" spans="1:10" ht="19.5">
      <c r="A209" s="122"/>
      <c r="B209" s="122"/>
      <c r="C209" s="122"/>
      <c r="D209" s="123"/>
      <c r="E209" s="123"/>
      <c r="F209" s="123"/>
      <c r="G209" s="123"/>
      <c r="H209" s="123"/>
      <c r="I209" s="123"/>
      <c r="J209" s="123"/>
    </row>
    <row r="210" spans="1:10" ht="19.5">
      <c r="A210" s="122" t="s">
        <v>310</v>
      </c>
      <c r="B210" s="122"/>
      <c r="C210" s="122"/>
      <c r="D210" s="123"/>
      <c r="E210" s="123"/>
      <c r="F210" s="123"/>
      <c r="G210" s="123"/>
      <c r="H210" s="123"/>
      <c r="I210" s="123"/>
      <c r="J210" s="123"/>
    </row>
    <row r="211" spans="1:10" ht="19.5">
      <c r="A211" s="122" t="s">
        <v>311</v>
      </c>
      <c r="B211" s="122" t="s">
        <v>312</v>
      </c>
      <c r="C211" s="122"/>
      <c r="D211" s="123">
        <v>100</v>
      </c>
      <c r="E211" s="123">
        <v>100</v>
      </c>
      <c r="F211" s="123">
        <v>0</v>
      </c>
      <c r="G211" s="123">
        <v>35</v>
      </c>
      <c r="H211" s="123">
        <v>0</v>
      </c>
      <c r="I211" s="123">
        <v>0</v>
      </c>
      <c r="J211" s="123">
        <v>0</v>
      </c>
    </row>
    <row r="212" spans="1:10" ht="19.5">
      <c r="A212" s="122" t="s">
        <v>702</v>
      </c>
      <c r="B212" s="122" t="s">
        <v>856</v>
      </c>
      <c r="C212" s="122"/>
      <c r="D212" s="123">
        <v>0</v>
      </c>
      <c r="E212" s="123">
        <v>0</v>
      </c>
      <c r="F212" s="123">
        <v>0</v>
      </c>
      <c r="G212" s="123">
        <v>0</v>
      </c>
      <c r="H212" s="123">
        <v>1471.57</v>
      </c>
      <c r="I212" s="123"/>
      <c r="J212" s="123"/>
    </row>
    <row r="213" spans="1:10" ht="19.5">
      <c r="A213" s="122" t="s">
        <v>20</v>
      </c>
      <c r="B213" s="122"/>
      <c r="C213" s="122"/>
      <c r="D213" s="123"/>
      <c r="E213" s="123"/>
      <c r="F213" s="123"/>
      <c r="G213" s="123"/>
      <c r="H213" s="123"/>
      <c r="I213" s="123"/>
      <c r="J213" s="123"/>
    </row>
    <row r="214" spans="1:10" ht="19.5">
      <c r="A214" s="122"/>
      <c r="B214" s="122" t="s">
        <v>1</v>
      </c>
      <c r="C214" s="122"/>
      <c r="D214" s="123">
        <f>SUM(D211:D213)</f>
        <v>100</v>
      </c>
      <c r="E214" s="123">
        <f>SUM(E211:E213)</f>
        <v>100</v>
      </c>
      <c r="F214" s="123">
        <f>SUM(F211:F213)</f>
        <v>0</v>
      </c>
      <c r="G214" s="123">
        <f>SUM(G211:G213)</f>
        <v>35</v>
      </c>
      <c r="H214" s="123">
        <f>SUM(H211:H213)</f>
        <v>1471.57</v>
      </c>
      <c r="I214" s="123">
        <f>SUM(I211)</f>
        <v>0</v>
      </c>
      <c r="J214" s="123">
        <v>0</v>
      </c>
    </row>
    <row r="215" spans="1:10" ht="19.5">
      <c r="A215" s="122"/>
      <c r="B215" s="122"/>
      <c r="C215" s="122"/>
      <c r="D215" s="123"/>
      <c r="E215" s="123"/>
      <c r="F215" s="123"/>
      <c r="G215" s="123"/>
      <c r="H215" s="123"/>
      <c r="I215" s="123"/>
      <c r="J215" s="123"/>
    </row>
    <row r="216" spans="1:10" ht="19.5">
      <c r="A216" s="122"/>
      <c r="B216" s="122"/>
      <c r="C216" s="122"/>
      <c r="D216" s="123"/>
      <c r="E216" s="123"/>
      <c r="F216" s="123"/>
      <c r="G216" s="123"/>
      <c r="H216" s="123"/>
      <c r="I216" s="123"/>
      <c r="J216" s="123"/>
    </row>
    <row r="217" spans="1:10" ht="19.5">
      <c r="A217" s="122" t="s">
        <v>313</v>
      </c>
      <c r="B217" s="122"/>
      <c r="C217" s="122"/>
      <c r="D217" s="123"/>
      <c r="E217" s="123"/>
      <c r="F217" s="123"/>
      <c r="G217" s="123"/>
      <c r="H217" s="123"/>
      <c r="I217" s="123"/>
      <c r="J217" s="123"/>
    </row>
    <row r="218" spans="1:10" ht="19.5">
      <c r="A218" s="122"/>
      <c r="B218" s="122"/>
      <c r="C218" s="122"/>
      <c r="D218" s="123"/>
      <c r="E218" s="123"/>
      <c r="F218" s="123"/>
      <c r="G218" s="123"/>
      <c r="H218" s="123"/>
      <c r="I218" s="123"/>
      <c r="J218" s="123"/>
    </row>
    <row r="219" spans="1:10" ht="19.5">
      <c r="A219" s="122" t="s">
        <v>315</v>
      </c>
      <c r="B219" s="122" t="s">
        <v>687</v>
      </c>
      <c r="C219" s="122"/>
      <c r="D219" s="123">
        <v>100</v>
      </c>
      <c r="E219" s="123">
        <v>200</v>
      </c>
      <c r="F219" s="123">
        <v>12.89</v>
      </c>
      <c r="G219" s="123">
        <v>18.63</v>
      </c>
      <c r="H219" s="123">
        <v>71.96</v>
      </c>
      <c r="I219" s="123">
        <v>311.17</v>
      </c>
      <c r="J219" s="123">
        <v>664.11</v>
      </c>
    </row>
    <row r="220" spans="1:10" ht="19.5">
      <c r="A220" s="122" t="s">
        <v>316</v>
      </c>
      <c r="B220" s="122" t="s">
        <v>331</v>
      </c>
      <c r="C220" s="122"/>
      <c r="D220" s="123">
        <v>100</v>
      </c>
      <c r="E220" s="123">
        <v>100</v>
      </c>
      <c r="F220" s="123">
        <v>0</v>
      </c>
      <c r="G220" s="123">
        <v>0</v>
      </c>
      <c r="H220" s="123">
        <v>0</v>
      </c>
      <c r="I220" s="123">
        <v>0</v>
      </c>
      <c r="J220" s="123">
        <v>0</v>
      </c>
    </row>
    <row r="221" spans="1:10" ht="19.5">
      <c r="A221" s="132" t="s">
        <v>317</v>
      </c>
      <c r="B221" s="132" t="s">
        <v>318</v>
      </c>
      <c r="C221" s="132"/>
      <c r="D221" s="127">
        <v>5000</v>
      </c>
      <c r="E221" s="133">
        <v>9000</v>
      </c>
      <c r="F221" s="133">
        <v>0</v>
      </c>
      <c r="G221" s="133">
        <v>13441.75</v>
      </c>
      <c r="H221" s="123">
        <v>0</v>
      </c>
      <c r="I221" s="123">
        <v>0</v>
      </c>
      <c r="J221" s="123">
        <v>160</v>
      </c>
    </row>
    <row r="222" spans="1:10" ht="19.5">
      <c r="A222" s="122" t="s">
        <v>319</v>
      </c>
      <c r="B222" s="122" t="s">
        <v>320</v>
      </c>
      <c r="C222" s="122"/>
      <c r="D222" s="123">
        <v>1500</v>
      </c>
      <c r="E222" s="123">
        <v>700</v>
      </c>
      <c r="F222" s="123">
        <v>5261.25</v>
      </c>
      <c r="G222" s="123">
        <v>1920</v>
      </c>
      <c r="H222" s="123">
        <v>352</v>
      </c>
      <c r="I222" s="123">
        <v>0</v>
      </c>
      <c r="J222" s="123">
        <v>0</v>
      </c>
    </row>
    <row r="223" spans="1:10" ht="19.5">
      <c r="A223" s="122" t="s">
        <v>321</v>
      </c>
      <c r="B223" s="122" t="s">
        <v>322</v>
      </c>
      <c r="C223" s="122"/>
      <c r="D223" s="123">
        <v>500</v>
      </c>
      <c r="E223" s="123">
        <v>400</v>
      </c>
      <c r="F223" s="123">
        <v>842</v>
      </c>
      <c r="G223" s="123">
        <v>448</v>
      </c>
      <c r="H223" s="123">
        <v>221.5</v>
      </c>
      <c r="I223" s="123">
        <v>0</v>
      </c>
      <c r="J223" s="123">
        <v>220</v>
      </c>
    </row>
    <row r="224" spans="1:10" ht="19.5">
      <c r="A224" s="122" t="s">
        <v>323</v>
      </c>
      <c r="B224" s="122" t="s">
        <v>314</v>
      </c>
      <c r="C224" s="122"/>
      <c r="D224" s="123">
        <v>30000</v>
      </c>
      <c r="E224" s="123">
        <v>13000</v>
      </c>
      <c r="F224" s="123">
        <v>33832.64</v>
      </c>
      <c r="G224" s="123">
        <v>17805.25</v>
      </c>
      <c r="H224" s="123">
        <v>14127.47</v>
      </c>
      <c r="I224" s="123">
        <v>16491.39</v>
      </c>
      <c r="J224" s="123">
        <v>19961.05</v>
      </c>
    </row>
    <row r="225" spans="1:10" ht="19.5">
      <c r="A225" s="122" t="s">
        <v>689</v>
      </c>
      <c r="B225" s="122" t="s">
        <v>492</v>
      </c>
      <c r="C225" s="122"/>
      <c r="D225" s="123">
        <v>33000</v>
      </c>
      <c r="E225" s="123">
        <v>5000</v>
      </c>
      <c r="F225" s="123">
        <v>26308.5</v>
      </c>
      <c r="G225" s="123">
        <v>16938.88</v>
      </c>
      <c r="H225" s="123">
        <v>1209</v>
      </c>
      <c r="I225" s="123">
        <v>2315</v>
      </c>
      <c r="J225" s="123"/>
    </row>
    <row r="226" spans="1:10" ht="19.5">
      <c r="A226" s="132" t="s">
        <v>324</v>
      </c>
      <c r="B226" s="132" t="s">
        <v>385</v>
      </c>
      <c r="C226" s="132"/>
      <c r="D226" s="133">
        <v>5000</v>
      </c>
      <c r="E226" s="133">
        <v>15000</v>
      </c>
      <c r="F226" s="133">
        <v>6373.75</v>
      </c>
      <c r="G226" s="133">
        <v>25228.02</v>
      </c>
      <c r="H226" s="123">
        <v>22015.4</v>
      </c>
      <c r="I226" s="123">
        <v>15737.72</v>
      </c>
      <c r="J226" s="123">
        <v>11126.53</v>
      </c>
    </row>
    <row r="227" spans="1:10" ht="19.5">
      <c r="A227" s="122" t="s">
        <v>325</v>
      </c>
      <c r="B227" s="122" t="s">
        <v>94</v>
      </c>
      <c r="C227" s="122"/>
      <c r="D227" s="123">
        <v>8000</v>
      </c>
      <c r="E227" s="123">
        <v>5000</v>
      </c>
      <c r="F227" s="123">
        <v>8232</v>
      </c>
      <c r="G227" s="123">
        <v>6520.64</v>
      </c>
      <c r="H227" s="123">
        <v>6632.11</v>
      </c>
      <c r="I227" s="123">
        <v>2379.5</v>
      </c>
      <c r="J227" s="123">
        <v>6006.61</v>
      </c>
    </row>
    <row r="228" spans="1:10" ht="19.5">
      <c r="A228" s="122" t="s">
        <v>326</v>
      </c>
      <c r="B228" s="122" t="s">
        <v>673</v>
      </c>
      <c r="C228" s="122" t="s">
        <v>19</v>
      </c>
      <c r="D228" s="123">
        <v>2000</v>
      </c>
      <c r="E228" s="123">
        <v>2000</v>
      </c>
      <c r="F228" s="123">
        <v>2495.84</v>
      </c>
      <c r="G228" s="123">
        <v>3309.36</v>
      </c>
      <c r="H228" s="123">
        <v>1780.5</v>
      </c>
      <c r="I228" s="123">
        <v>279.96</v>
      </c>
      <c r="J228" s="123">
        <v>925.49</v>
      </c>
    </row>
    <row r="229" spans="1:10" ht="19.5">
      <c r="A229" s="122" t="s">
        <v>327</v>
      </c>
      <c r="B229" s="122" t="s">
        <v>672</v>
      </c>
      <c r="C229" s="122"/>
      <c r="D229" s="123">
        <v>500</v>
      </c>
      <c r="E229" s="123">
        <v>500</v>
      </c>
      <c r="F229" s="123">
        <v>0</v>
      </c>
      <c r="G229" s="123">
        <v>0</v>
      </c>
      <c r="H229" s="123">
        <v>0</v>
      </c>
      <c r="I229" s="123">
        <v>457.22</v>
      </c>
      <c r="J229" s="123">
        <v>1397.7</v>
      </c>
    </row>
    <row r="230" spans="1:10" ht="19.5">
      <c r="A230" s="122" t="s">
        <v>20</v>
      </c>
      <c r="B230" s="122" t="s">
        <v>20</v>
      </c>
      <c r="C230" s="122"/>
      <c r="D230" s="123"/>
      <c r="E230" s="123"/>
      <c r="F230" s="123"/>
      <c r="G230" s="123"/>
      <c r="H230" s="123"/>
      <c r="I230" s="123"/>
      <c r="J230" s="123"/>
    </row>
    <row r="231" spans="1:10" ht="19.5">
      <c r="A231" s="122"/>
      <c r="B231" s="122" t="s">
        <v>1</v>
      </c>
      <c r="C231" s="122"/>
      <c r="D231" s="123">
        <f aca="true" t="shared" si="15" ref="D231:J231">SUM(D219:D229)</f>
        <v>85700</v>
      </c>
      <c r="E231" s="123">
        <f t="shared" si="15"/>
        <v>50900</v>
      </c>
      <c r="F231" s="123">
        <f t="shared" si="15"/>
        <v>83358.87</v>
      </c>
      <c r="G231" s="123">
        <f t="shared" si="15"/>
        <v>85630.53</v>
      </c>
      <c r="H231" s="123">
        <f t="shared" si="15"/>
        <v>46409.94</v>
      </c>
      <c r="I231" s="123">
        <f t="shared" si="15"/>
        <v>37971.96</v>
      </c>
      <c r="J231" s="123">
        <f t="shared" si="15"/>
        <v>40461.49</v>
      </c>
    </row>
    <row r="232" spans="1:10" ht="19.5">
      <c r="A232" s="122"/>
      <c r="B232" s="122"/>
      <c r="C232" s="122"/>
      <c r="D232" s="123"/>
      <c r="E232" s="123"/>
      <c r="F232" s="123"/>
      <c r="G232" s="123"/>
      <c r="H232" s="123"/>
      <c r="I232" s="123"/>
      <c r="J232" s="123"/>
    </row>
    <row r="233" spans="1:10" ht="19.5">
      <c r="A233" s="122" t="s">
        <v>13</v>
      </c>
      <c r="B233" s="122"/>
      <c r="C233" s="122"/>
      <c r="D233" s="123"/>
      <c r="E233" s="123"/>
      <c r="F233" s="123"/>
      <c r="G233" s="123"/>
      <c r="H233" s="123"/>
      <c r="I233" s="123"/>
      <c r="J233" s="123"/>
    </row>
    <row r="234" spans="1:10" ht="19.5">
      <c r="A234" s="122"/>
      <c r="B234" s="122"/>
      <c r="C234" s="122"/>
      <c r="D234" s="123"/>
      <c r="E234" s="123"/>
      <c r="F234" s="123"/>
      <c r="G234" s="123"/>
      <c r="H234" s="123"/>
      <c r="I234" s="123"/>
      <c r="J234" s="123"/>
    </row>
    <row r="235" spans="1:10" ht="19.5">
      <c r="A235" s="122" t="s">
        <v>328</v>
      </c>
      <c r="B235" s="122" t="s">
        <v>1038</v>
      </c>
      <c r="C235" s="122"/>
      <c r="D235" s="123">
        <v>250</v>
      </c>
      <c r="E235" s="123">
        <v>0</v>
      </c>
      <c r="F235" s="123">
        <v>0</v>
      </c>
      <c r="G235" s="123">
        <v>0</v>
      </c>
      <c r="H235" s="123">
        <v>0</v>
      </c>
      <c r="I235" s="123">
        <v>0</v>
      </c>
      <c r="J235" s="123">
        <v>0</v>
      </c>
    </row>
    <row r="236" spans="1:10" ht="19.5">
      <c r="A236" s="122" t="s">
        <v>330</v>
      </c>
      <c r="B236" s="122" t="s">
        <v>329</v>
      </c>
      <c r="C236" s="122"/>
      <c r="D236" s="123">
        <v>0</v>
      </c>
      <c r="E236" s="123">
        <v>0</v>
      </c>
      <c r="F236" s="123">
        <v>0</v>
      </c>
      <c r="G236" s="123">
        <v>1</v>
      </c>
      <c r="H236" s="123">
        <v>301</v>
      </c>
      <c r="I236" s="123">
        <v>301</v>
      </c>
      <c r="J236" s="123">
        <v>300</v>
      </c>
    </row>
    <row r="237" spans="1:10" ht="19.5">
      <c r="A237" s="122" t="s">
        <v>20</v>
      </c>
      <c r="B237" s="122"/>
      <c r="C237" s="122"/>
      <c r="D237" s="123"/>
      <c r="E237" s="123"/>
      <c r="F237" s="123"/>
      <c r="G237" s="123"/>
      <c r="H237" s="123"/>
      <c r="I237" s="123"/>
      <c r="J237" s="123"/>
    </row>
    <row r="238" spans="1:10" ht="19.5">
      <c r="A238" s="122"/>
      <c r="B238" s="122" t="s">
        <v>332</v>
      </c>
      <c r="C238" s="122"/>
      <c r="D238" s="123">
        <f aca="true" t="shared" si="16" ref="D238:I238">SUM(D235:D236)</f>
        <v>250</v>
      </c>
      <c r="E238" s="123">
        <f t="shared" si="16"/>
        <v>0</v>
      </c>
      <c r="F238" s="123">
        <f t="shared" si="16"/>
        <v>0</v>
      </c>
      <c r="G238" s="123">
        <f t="shared" si="16"/>
        <v>1</v>
      </c>
      <c r="H238" s="123">
        <f t="shared" si="16"/>
        <v>301</v>
      </c>
      <c r="I238" s="123">
        <f t="shared" si="16"/>
        <v>301</v>
      </c>
      <c r="J238" s="123">
        <v>300</v>
      </c>
    </row>
    <row r="239" spans="1:10" ht="19.5">
      <c r="A239" s="122"/>
      <c r="B239" s="122"/>
      <c r="C239" s="122"/>
      <c r="D239" s="123"/>
      <c r="E239" s="123"/>
      <c r="F239" s="123"/>
      <c r="G239" s="123"/>
      <c r="H239" s="123"/>
      <c r="I239" s="123"/>
      <c r="J239" s="123"/>
    </row>
    <row r="240" spans="1:10" ht="19.5">
      <c r="A240" s="122"/>
      <c r="B240" s="122"/>
      <c r="C240" s="122"/>
      <c r="D240" s="123"/>
      <c r="E240" s="123"/>
      <c r="F240" s="123"/>
      <c r="G240" s="123"/>
      <c r="H240" s="123"/>
      <c r="I240" s="123"/>
      <c r="J240" s="123"/>
    </row>
    <row r="241" spans="1:10" ht="19.5">
      <c r="A241" s="122" t="s">
        <v>333</v>
      </c>
      <c r="B241" s="122"/>
      <c r="C241" s="122"/>
      <c r="D241" s="123"/>
      <c r="E241" s="123"/>
      <c r="F241" s="123"/>
      <c r="G241" s="123"/>
      <c r="H241" s="123"/>
      <c r="I241" s="123"/>
      <c r="J241" s="123"/>
    </row>
    <row r="242" spans="1:10" ht="19.5">
      <c r="A242" s="122"/>
      <c r="B242" s="122"/>
      <c r="C242" s="122"/>
      <c r="D242" s="123"/>
      <c r="E242" s="123"/>
      <c r="F242" s="123"/>
      <c r="G242" s="123"/>
      <c r="H242" s="123"/>
      <c r="I242" s="123"/>
      <c r="J242" s="123"/>
    </row>
    <row r="243" spans="1:10" ht="19.5">
      <c r="A243" s="132" t="s">
        <v>334</v>
      </c>
      <c r="B243" s="132" t="s">
        <v>335</v>
      </c>
      <c r="C243" s="132"/>
      <c r="D243" s="133">
        <v>500</v>
      </c>
      <c r="E243" s="133">
        <v>1000</v>
      </c>
      <c r="F243" s="133">
        <v>0</v>
      </c>
      <c r="G243" s="133">
        <v>0</v>
      </c>
      <c r="H243" s="123">
        <v>0</v>
      </c>
      <c r="I243" s="123">
        <v>0</v>
      </c>
      <c r="J243" s="123">
        <v>85</v>
      </c>
    </row>
    <row r="244" spans="1:10" s="130" customFormat="1" ht="19.5">
      <c r="A244" s="132" t="s">
        <v>336</v>
      </c>
      <c r="B244" s="126" t="s">
        <v>857</v>
      </c>
      <c r="C244" s="126"/>
      <c r="D244" s="127">
        <v>10000</v>
      </c>
      <c r="E244" s="127">
        <v>21000</v>
      </c>
      <c r="F244" s="133">
        <v>11502.67</v>
      </c>
      <c r="G244" s="133">
        <v>0</v>
      </c>
      <c r="H244" s="127">
        <v>0</v>
      </c>
      <c r="I244" s="127">
        <v>0</v>
      </c>
      <c r="J244" s="127">
        <v>14.63</v>
      </c>
    </row>
    <row r="245" spans="1:10" ht="19.5">
      <c r="A245" s="132" t="s">
        <v>674</v>
      </c>
      <c r="B245" s="126" t="s">
        <v>941</v>
      </c>
      <c r="C245" s="126"/>
      <c r="D245" s="127">
        <v>20000</v>
      </c>
      <c r="E245" s="127">
        <v>15000</v>
      </c>
      <c r="F245" s="133">
        <v>14080</v>
      </c>
      <c r="G245" s="133">
        <v>0</v>
      </c>
      <c r="H245" s="127">
        <v>6509.1</v>
      </c>
      <c r="I245" s="127">
        <v>0</v>
      </c>
      <c r="J245" s="127">
        <v>0</v>
      </c>
    </row>
    <row r="246" spans="1:10" ht="19.5">
      <c r="A246" s="126" t="s">
        <v>675</v>
      </c>
      <c r="B246" s="126" t="s">
        <v>793</v>
      </c>
      <c r="C246" s="126"/>
      <c r="D246" s="127">
        <v>35000</v>
      </c>
      <c r="E246" s="127">
        <v>34000</v>
      </c>
      <c r="F246" s="127">
        <v>27165.38</v>
      </c>
      <c r="G246" s="127">
        <v>32550.83</v>
      </c>
      <c r="H246" s="127">
        <v>31507.24</v>
      </c>
      <c r="I246" s="123">
        <v>0</v>
      </c>
      <c r="J246" s="123">
        <v>10236</v>
      </c>
    </row>
    <row r="247" spans="1:10" ht="19.5">
      <c r="A247" s="126" t="s">
        <v>622</v>
      </c>
      <c r="B247" s="126" t="s">
        <v>924</v>
      </c>
      <c r="C247" s="126"/>
      <c r="D247" s="127">
        <v>2800</v>
      </c>
      <c r="E247" s="127">
        <v>2750</v>
      </c>
      <c r="F247" s="127">
        <v>1333.31</v>
      </c>
      <c r="G247" s="127">
        <v>1316.41</v>
      </c>
      <c r="H247" s="127">
        <v>590.4</v>
      </c>
      <c r="I247" s="127">
        <v>0</v>
      </c>
      <c r="J247" s="127">
        <v>0</v>
      </c>
    </row>
    <row r="248" spans="1:10" ht="19.5">
      <c r="A248" s="128" t="s">
        <v>493</v>
      </c>
      <c r="B248" s="128" t="s">
        <v>741</v>
      </c>
      <c r="C248" s="128"/>
      <c r="D248" s="129">
        <v>0</v>
      </c>
      <c r="E248" s="129">
        <v>0</v>
      </c>
      <c r="F248" s="129">
        <v>0</v>
      </c>
      <c r="G248" s="129">
        <v>0</v>
      </c>
      <c r="H248" s="129">
        <v>0</v>
      </c>
      <c r="I248" s="123">
        <v>42.74</v>
      </c>
      <c r="J248" s="123"/>
    </row>
    <row r="249" spans="1:10" ht="19.5">
      <c r="A249" s="122" t="s">
        <v>337</v>
      </c>
      <c r="B249" s="122" t="s">
        <v>678</v>
      </c>
      <c r="C249" s="122"/>
      <c r="D249" s="127">
        <v>7000</v>
      </c>
      <c r="E249" s="127">
        <v>5000</v>
      </c>
      <c r="F249" s="123">
        <v>5652.05</v>
      </c>
      <c r="G249" s="123">
        <v>10812.65</v>
      </c>
      <c r="H249" s="123">
        <v>9424.41</v>
      </c>
      <c r="I249" s="123">
        <v>3744.45</v>
      </c>
      <c r="J249" s="123">
        <v>805</v>
      </c>
    </row>
    <row r="250" spans="1:10" ht="19.5">
      <c r="A250" s="122" t="s">
        <v>338</v>
      </c>
      <c r="B250" s="122" t="s">
        <v>331</v>
      </c>
      <c r="C250" s="122"/>
      <c r="D250" s="123">
        <v>300</v>
      </c>
      <c r="E250" s="123">
        <v>500</v>
      </c>
      <c r="F250" s="123">
        <v>90</v>
      </c>
      <c r="G250" s="123">
        <v>13.33</v>
      </c>
      <c r="H250" s="123">
        <v>0</v>
      </c>
      <c r="I250" s="123">
        <v>295</v>
      </c>
      <c r="J250" s="123">
        <v>110</v>
      </c>
    </row>
    <row r="251" spans="1:10" ht="19.5">
      <c r="A251" s="122" t="s">
        <v>339</v>
      </c>
      <c r="B251" s="122" t="s">
        <v>928</v>
      </c>
      <c r="C251" s="122"/>
      <c r="D251" s="123">
        <v>3000</v>
      </c>
      <c r="E251" s="123">
        <v>3000</v>
      </c>
      <c r="F251" s="123">
        <v>1621.63</v>
      </c>
      <c r="G251" s="123">
        <v>5192.35</v>
      </c>
      <c r="H251" s="123">
        <v>3555.41</v>
      </c>
      <c r="I251" s="123">
        <v>6392.26</v>
      </c>
      <c r="J251" s="123">
        <v>1277.06</v>
      </c>
    </row>
    <row r="252" spans="1:10" ht="19.5">
      <c r="A252" s="122" t="s">
        <v>340</v>
      </c>
      <c r="B252" s="122" t="s">
        <v>672</v>
      </c>
      <c r="C252" s="122"/>
      <c r="D252" s="123">
        <v>1000</v>
      </c>
      <c r="E252" s="123">
        <v>1000</v>
      </c>
      <c r="F252" s="123">
        <v>820.48</v>
      </c>
      <c r="G252" s="123">
        <v>657.61</v>
      </c>
      <c r="H252" s="123">
        <v>510.81</v>
      </c>
      <c r="I252" s="123">
        <v>1804.66</v>
      </c>
      <c r="J252" s="123">
        <v>150.03</v>
      </c>
    </row>
    <row r="253" spans="1:10" ht="19.5">
      <c r="A253" s="122" t="s">
        <v>1020</v>
      </c>
      <c r="B253" s="122" t="s">
        <v>1021</v>
      </c>
      <c r="C253" s="122"/>
      <c r="D253" s="123">
        <v>4500</v>
      </c>
      <c r="E253" s="123">
        <v>0</v>
      </c>
      <c r="F253" s="123">
        <v>1428.6</v>
      </c>
      <c r="G253" s="123">
        <v>0</v>
      </c>
      <c r="H253" s="123">
        <v>0</v>
      </c>
      <c r="I253" s="123">
        <v>0</v>
      </c>
      <c r="J253" s="123">
        <v>0</v>
      </c>
    </row>
    <row r="254" spans="1:10" ht="19.5">
      <c r="A254" s="132" t="s">
        <v>341</v>
      </c>
      <c r="B254" s="132" t="s">
        <v>385</v>
      </c>
      <c r="C254" s="132"/>
      <c r="D254" s="133">
        <v>15000</v>
      </c>
      <c r="E254" s="133">
        <v>4000</v>
      </c>
      <c r="F254" s="133">
        <v>0</v>
      </c>
      <c r="G254" s="133">
        <v>8903.17</v>
      </c>
      <c r="H254" s="123">
        <v>19110.88</v>
      </c>
      <c r="I254" s="123">
        <v>999.5</v>
      </c>
      <c r="J254" s="123">
        <v>0</v>
      </c>
    </row>
    <row r="255" spans="1:10" ht="19.5">
      <c r="A255" s="137" t="s">
        <v>342</v>
      </c>
      <c r="B255" s="137" t="s">
        <v>888</v>
      </c>
      <c r="C255" s="132"/>
      <c r="D255" s="138">
        <v>0</v>
      </c>
      <c r="E255" s="138">
        <v>0</v>
      </c>
      <c r="F255" s="133">
        <v>0</v>
      </c>
      <c r="G255" s="133">
        <v>0</v>
      </c>
      <c r="H255" s="123">
        <v>8696.62</v>
      </c>
      <c r="I255" s="123"/>
      <c r="J255" s="123"/>
    </row>
    <row r="256" spans="1:10" ht="19.5">
      <c r="A256" s="122" t="s">
        <v>343</v>
      </c>
      <c r="B256" s="122" t="s">
        <v>1022</v>
      </c>
      <c r="C256" s="122"/>
      <c r="D256" s="123">
        <v>1200</v>
      </c>
      <c r="E256" s="123">
        <v>0</v>
      </c>
      <c r="F256" s="123">
        <v>818.13</v>
      </c>
      <c r="G256" s="123">
        <v>0</v>
      </c>
      <c r="H256" s="123">
        <v>261.72</v>
      </c>
      <c r="I256" s="123">
        <v>935.92</v>
      </c>
      <c r="J256" s="123">
        <v>808.59</v>
      </c>
    </row>
    <row r="257" spans="1:10" ht="19.5">
      <c r="A257" s="122" t="s">
        <v>344</v>
      </c>
      <c r="B257" s="122" t="s">
        <v>345</v>
      </c>
      <c r="C257" s="122"/>
      <c r="D257" s="123">
        <v>500</v>
      </c>
      <c r="E257" s="123">
        <v>700</v>
      </c>
      <c r="F257" s="123">
        <v>462</v>
      </c>
      <c r="G257" s="123">
        <v>713.6</v>
      </c>
      <c r="H257" s="123">
        <v>1261.5</v>
      </c>
      <c r="I257" s="123">
        <v>427.5</v>
      </c>
      <c r="J257" s="123">
        <v>0</v>
      </c>
    </row>
    <row r="258" spans="1:10" ht="19.5">
      <c r="A258" s="122" t="s">
        <v>808</v>
      </c>
      <c r="B258" s="122" t="s">
        <v>490</v>
      </c>
      <c r="C258" s="122"/>
      <c r="D258" s="123">
        <v>5000</v>
      </c>
      <c r="E258" s="123">
        <v>1500</v>
      </c>
      <c r="F258" s="123">
        <v>0</v>
      </c>
      <c r="G258" s="123">
        <v>0</v>
      </c>
      <c r="H258" s="123">
        <v>0</v>
      </c>
      <c r="I258" s="123"/>
      <c r="J258" s="123"/>
    </row>
    <row r="259" spans="1:10" ht="19.5">
      <c r="A259" s="122" t="s">
        <v>346</v>
      </c>
      <c r="B259" s="122" t="s">
        <v>886</v>
      </c>
      <c r="C259" s="124"/>
      <c r="D259" s="123">
        <v>1200</v>
      </c>
      <c r="E259" s="123">
        <v>1000</v>
      </c>
      <c r="F259" s="123">
        <v>722.57</v>
      </c>
      <c r="G259" s="123">
        <v>2555.96</v>
      </c>
      <c r="H259" s="125">
        <v>0</v>
      </c>
      <c r="I259" s="125">
        <v>0</v>
      </c>
      <c r="J259" s="125">
        <v>0</v>
      </c>
    </row>
    <row r="260" spans="1:10" ht="19.5">
      <c r="A260" s="128" t="s">
        <v>347</v>
      </c>
      <c r="B260" s="128" t="s">
        <v>348</v>
      </c>
      <c r="C260" s="128"/>
      <c r="D260" s="129">
        <v>0</v>
      </c>
      <c r="E260" s="129">
        <v>0</v>
      </c>
      <c r="F260" s="129">
        <v>0</v>
      </c>
      <c r="G260" s="129">
        <v>0</v>
      </c>
      <c r="H260" s="129">
        <v>0</v>
      </c>
      <c r="I260" s="129">
        <v>0</v>
      </c>
      <c r="J260" s="129">
        <v>164.52</v>
      </c>
    </row>
    <row r="261" spans="1:10" ht="19.5">
      <c r="A261" s="122" t="s">
        <v>349</v>
      </c>
      <c r="B261" s="122" t="s">
        <v>363</v>
      </c>
      <c r="C261" s="122"/>
      <c r="D261" s="123">
        <v>1500</v>
      </c>
      <c r="E261" s="123">
        <v>1500</v>
      </c>
      <c r="F261" s="123">
        <v>803.5</v>
      </c>
      <c r="G261" s="123">
        <v>875</v>
      </c>
      <c r="H261" s="123">
        <v>2425.03</v>
      </c>
      <c r="I261" s="123">
        <v>190.51</v>
      </c>
      <c r="J261" s="123">
        <v>482.88</v>
      </c>
    </row>
    <row r="262" spans="1:10" ht="19.5">
      <c r="A262" s="122" t="s">
        <v>350</v>
      </c>
      <c r="B262" s="122" t="s">
        <v>677</v>
      </c>
      <c r="C262" s="122"/>
      <c r="D262" s="123">
        <v>1500</v>
      </c>
      <c r="E262" s="123">
        <v>2000</v>
      </c>
      <c r="F262" s="123">
        <v>861.61</v>
      </c>
      <c r="G262" s="123">
        <v>3201.48</v>
      </c>
      <c r="H262" s="123">
        <v>1405.42</v>
      </c>
      <c r="I262" s="123">
        <v>4907.06</v>
      </c>
      <c r="J262" s="123">
        <v>35.98</v>
      </c>
    </row>
    <row r="263" spans="1:10" ht="19.5">
      <c r="A263" s="132" t="s">
        <v>351</v>
      </c>
      <c r="B263" s="132" t="s">
        <v>352</v>
      </c>
      <c r="C263" s="132"/>
      <c r="D263" s="133">
        <v>20000</v>
      </c>
      <c r="E263" s="133">
        <v>15000</v>
      </c>
      <c r="F263" s="133">
        <v>3783.78</v>
      </c>
      <c r="G263" s="133">
        <v>20692.03</v>
      </c>
      <c r="H263" s="123">
        <v>15008.37</v>
      </c>
      <c r="I263" s="123">
        <v>11629.7</v>
      </c>
      <c r="J263" s="123">
        <v>376.12</v>
      </c>
    </row>
    <row r="264" spans="1:10" ht="19.5">
      <c r="A264" s="122" t="s">
        <v>353</v>
      </c>
      <c r="B264" s="122" t="s">
        <v>94</v>
      </c>
      <c r="C264" s="122"/>
      <c r="D264" s="123">
        <v>1500</v>
      </c>
      <c r="E264" s="123">
        <v>1500</v>
      </c>
      <c r="F264" s="123">
        <v>455</v>
      </c>
      <c r="G264" s="123">
        <v>1540</v>
      </c>
      <c r="H264" s="123">
        <v>350</v>
      </c>
      <c r="I264" s="123">
        <v>0</v>
      </c>
      <c r="J264" s="123">
        <v>315</v>
      </c>
    </row>
    <row r="265" spans="1:10" ht="19.5">
      <c r="A265" s="122" t="s">
        <v>354</v>
      </c>
      <c r="B265" s="122" t="s">
        <v>679</v>
      </c>
      <c r="C265" s="122"/>
      <c r="D265" s="123">
        <v>500</v>
      </c>
      <c r="E265" s="123">
        <v>800</v>
      </c>
      <c r="F265" s="123">
        <v>0</v>
      </c>
      <c r="G265" s="123">
        <v>486.16</v>
      </c>
      <c r="H265" s="123">
        <v>0</v>
      </c>
      <c r="I265" s="123">
        <v>50.46</v>
      </c>
      <c r="J265" s="123">
        <v>0</v>
      </c>
    </row>
    <row r="266" spans="1:10" ht="19.5">
      <c r="A266" s="122" t="s">
        <v>421</v>
      </c>
      <c r="B266" s="126" t="s">
        <v>107</v>
      </c>
      <c r="C266" s="126"/>
      <c r="D266" s="127">
        <v>40000</v>
      </c>
      <c r="E266" s="127">
        <v>37600</v>
      </c>
      <c r="F266" s="123">
        <v>28231.39</v>
      </c>
      <c r="G266" s="123">
        <v>36456.69</v>
      </c>
      <c r="H266" s="123">
        <v>35173.82</v>
      </c>
      <c r="I266" s="123">
        <v>33936.79</v>
      </c>
      <c r="J266" s="123">
        <v>64478.73</v>
      </c>
    </row>
    <row r="267" spans="1:10" ht="19.5">
      <c r="A267" s="122" t="s">
        <v>355</v>
      </c>
      <c r="B267" s="126" t="s">
        <v>108</v>
      </c>
      <c r="C267" s="126"/>
      <c r="D267" s="127">
        <v>9000</v>
      </c>
      <c r="E267" s="127">
        <v>10400</v>
      </c>
      <c r="F267" s="123">
        <v>7641.98</v>
      </c>
      <c r="G267" s="123">
        <v>11374.47</v>
      </c>
      <c r="H267" s="123">
        <v>12657.34</v>
      </c>
      <c r="I267" s="123">
        <v>13894.37</v>
      </c>
      <c r="J267" s="123">
        <v>11130.86</v>
      </c>
    </row>
    <row r="268" spans="1:10" ht="19.5">
      <c r="A268" s="122" t="s">
        <v>356</v>
      </c>
      <c r="B268" s="122" t="s">
        <v>633</v>
      </c>
      <c r="C268" s="122"/>
      <c r="D268" s="123">
        <v>1500</v>
      </c>
      <c r="E268" s="123">
        <v>1500</v>
      </c>
      <c r="F268" s="123">
        <v>326.25</v>
      </c>
      <c r="G268" s="123">
        <v>836.25</v>
      </c>
      <c r="H268" s="123">
        <v>675</v>
      </c>
      <c r="I268" s="123">
        <v>498.7</v>
      </c>
      <c r="J268" s="123">
        <v>0</v>
      </c>
    </row>
    <row r="269" spans="1:10" ht="19.5">
      <c r="A269" s="122" t="s">
        <v>20</v>
      </c>
      <c r="B269" s="122" t="s">
        <v>20</v>
      </c>
      <c r="C269" s="122"/>
      <c r="D269" s="123"/>
      <c r="E269" s="123"/>
      <c r="F269" s="123"/>
      <c r="G269" s="123"/>
      <c r="H269" s="123"/>
      <c r="I269" s="123"/>
      <c r="J269" s="123"/>
    </row>
    <row r="270" spans="1:10" ht="19.5">
      <c r="A270" s="122"/>
      <c r="B270" s="122" t="s">
        <v>1</v>
      </c>
      <c r="C270" s="122"/>
      <c r="D270" s="123">
        <f aca="true" t="shared" si="17" ref="D270:J270">SUM(D243:D268)</f>
        <v>182500</v>
      </c>
      <c r="E270" s="123">
        <f t="shared" si="17"/>
        <v>160750</v>
      </c>
      <c r="F270" s="123">
        <f t="shared" si="17"/>
        <v>107800.33</v>
      </c>
      <c r="G270" s="123">
        <f t="shared" si="17"/>
        <v>138177.99</v>
      </c>
      <c r="H270" s="123">
        <f t="shared" si="17"/>
        <v>149123.07</v>
      </c>
      <c r="I270" s="123">
        <f t="shared" si="17"/>
        <v>79749.62</v>
      </c>
      <c r="J270" s="123">
        <f t="shared" si="17"/>
        <v>90470.40000000001</v>
      </c>
    </row>
    <row r="271" spans="1:10" ht="19.5">
      <c r="A271" s="122"/>
      <c r="B271" s="122"/>
      <c r="C271" s="122"/>
      <c r="D271" s="123"/>
      <c r="E271" s="123"/>
      <c r="F271" s="123"/>
      <c r="G271" s="123"/>
      <c r="H271" s="123"/>
      <c r="I271" s="123"/>
      <c r="J271" s="123"/>
    </row>
    <row r="272" spans="1:10" ht="19.5">
      <c r="A272" s="122" t="s">
        <v>843</v>
      </c>
      <c r="B272" s="122"/>
      <c r="C272" s="122"/>
      <c r="D272" s="123"/>
      <c r="E272" s="123"/>
      <c r="F272" s="123"/>
      <c r="G272" s="123"/>
      <c r="H272" s="123"/>
      <c r="I272" s="123"/>
      <c r="J272" s="123"/>
    </row>
    <row r="273" spans="1:10" ht="19.5">
      <c r="A273" s="122"/>
      <c r="B273" s="122"/>
      <c r="C273" s="122"/>
      <c r="D273" s="123"/>
      <c r="E273" s="123"/>
      <c r="F273" s="123"/>
      <c r="G273" s="123"/>
      <c r="H273" s="123"/>
      <c r="I273" s="123"/>
      <c r="J273" s="123"/>
    </row>
    <row r="274" spans="1:10" ht="19.5">
      <c r="A274" s="122" t="s">
        <v>829</v>
      </c>
      <c r="B274" s="122" t="s">
        <v>1065</v>
      </c>
      <c r="C274" s="122"/>
      <c r="D274" s="127">
        <v>32280</v>
      </c>
      <c r="E274" s="123">
        <v>24000</v>
      </c>
      <c r="F274" s="123">
        <v>18982.41</v>
      </c>
      <c r="G274" s="123">
        <v>23926.79</v>
      </c>
      <c r="H274" s="123">
        <v>0</v>
      </c>
      <c r="I274" s="123">
        <v>0</v>
      </c>
      <c r="J274" s="123">
        <v>0</v>
      </c>
    </row>
    <row r="275" spans="1:10" ht="19.5">
      <c r="A275" s="122" t="s">
        <v>842</v>
      </c>
      <c r="B275" s="122" t="s">
        <v>925</v>
      </c>
      <c r="C275" s="122"/>
      <c r="D275" s="127">
        <v>2000</v>
      </c>
      <c r="E275" s="123">
        <v>2000</v>
      </c>
      <c r="F275" s="123">
        <v>1518.67</v>
      </c>
      <c r="G275" s="123">
        <v>889.74</v>
      </c>
      <c r="H275" s="123">
        <v>0</v>
      </c>
      <c r="I275" s="123">
        <v>0</v>
      </c>
      <c r="J275" s="123">
        <v>0</v>
      </c>
    </row>
    <row r="276" spans="1:10" ht="19.5">
      <c r="A276" s="122" t="s">
        <v>830</v>
      </c>
      <c r="B276" s="122" t="s">
        <v>385</v>
      </c>
      <c r="C276" s="122"/>
      <c r="D276" s="123">
        <v>25000</v>
      </c>
      <c r="E276" s="123">
        <v>15000</v>
      </c>
      <c r="F276" s="123">
        <v>25198.93</v>
      </c>
      <c r="G276" s="123">
        <v>25374.72</v>
      </c>
      <c r="H276" s="123">
        <v>0</v>
      </c>
      <c r="I276" s="123">
        <v>0</v>
      </c>
      <c r="J276" s="123">
        <v>0</v>
      </c>
    </row>
    <row r="277" spans="1:10" ht="19.5">
      <c r="A277" s="122" t="s">
        <v>831</v>
      </c>
      <c r="B277" s="122" t="s">
        <v>935</v>
      </c>
      <c r="C277" s="122"/>
      <c r="D277" s="123">
        <v>1000</v>
      </c>
      <c r="E277" s="123">
        <v>1000</v>
      </c>
      <c r="F277" s="123">
        <v>243.12</v>
      </c>
      <c r="G277" s="123">
        <v>0</v>
      </c>
      <c r="H277" s="123">
        <v>0</v>
      </c>
      <c r="I277" s="123">
        <v>0</v>
      </c>
      <c r="J277" s="123">
        <v>0</v>
      </c>
    </row>
    <row r="278" spans="1:10" ht="19.5">
      <c r="A278" s="122" t="s">
        <v>832</v>
      </c>
      <c r="B278" s="122" t="s">
        <v>838</v>
      </c>
      <c r="C278" s="122"/>
      <c r="D278" s="123">
        <v>500</v>
      </c>
      <c r="E278" s="123">
        <v>500</v>
      </c>
      <c r="F278" s="123">
        <v>0</v>
      </c>
      <c r="G278" s="123">
        <v>89.66</v>
      </c>
      <c r="H278" s="123">
        <v>0</v>
      </c>
      <c r="I278" s="123">
        <v>0</v>
      </c>
      <c r="J278" s="123">
        <v>0</v>
      </c>
    </row>
    <row r="279" spans="1:10" ht="19.5">
      <c r="A279" s="122" t="s">
        <v>833</v>
      </c>
      <c r="B279" s="122" t="s">
        <v>511</v>
      </c>
      <c r="C279" s="122"/>
      <c r="D279" s="123">
        <v>200</v>
      </c>
      <c r="E279" s="123">
        <v>200</v>
      </c>
      <c r="F279" s="123">
        <v>0</v>
      </c>
      <c r="G279" s="123">
        <v>0</v>
      </c>
      <c r="H279" s="123">
        <v>0</v>
      </c>
      <c r="I279" s="123">
        <v>0</v>
      </c>
      <c r="J279" s="123">
        <v>0</v>
      </c>
    </row>
    <row r="280" spans="1:10" ht="19.5">
      <c r="A280" s="122" t="s">
        <v>834</v>
      </c>
      <c r="B280" s="122" t="s">
        <v>839</v>
      </c>
      <c r="C280" s="122"/>
      <c r="D280" s="123">
        <v>1000</v>
      </c>
      <c r="E280" s="123">
        <v>1500</v>
      </c>
      <c r="F280" s="123">
        <v>0</v>
      </c>
      <c r="G280" s="123">
        <v>0</v>
      </c>
      <c r="H280" s="123">
        <v>0</v>
      </c>
      <c r="I280" s="123">
        <v>0</v>
      </c>
      <c r="J280" s="123">
        <v>0</v>
      </c>
    </row>
    <row r="281" spans="1:10" ht="19.5">
      <c r="A281" s="122" t="s">
        <v>835</v>
      </c>
      <c r="B281" s="122" t="s">
        <v>840</v>
      </c>
      <c r="C281" s="122"/>
      <c r="D281" s="123">
        <v>1000</v>
      </c>
      <c r="E281" s="123">
        <v>3500</v>
      </c>
      <c r="F281" s="123">
        <v>371.91</v>
      </c>
      <c r="G281" s="123">
        <v>3169.62</v>
      </c>
      <c r="H281" s="123">
        <v>0</v>
      </c>
      <c r="I281" s="123">
        <v>0</v>
      </c>
      <c r="J281" s="123">
        <v>0</v>
      </c>
    </row>
    <row r="282" spans="1:10" ht="19.5">
      <c r="A282" s="122" t="s">
        <v>877</v>
      </c>
      <c r="B282" s="122" t="s">
        <v>878</v>
      </c>
      <c r="C282" s="122"/>
      <c r="D282" s="123">
        <v>1000</v>
      </c>
      <c r="E282" s="123">
        <v>1000</v>
      </c>
      <c r="F282" s="123">
        <v>543.75</v>
      </c>
      <c r="G282" s="123">
        <v>4924.58</v>
      </c>
      <c r="H282" s="123">
        <v>0</v>
      </c>
      <c r="I282" s="123">
        <v>0</v>
      </c>
      <c r="J282" s="123">
        <v>0</v>
      </c>
    </row>
    <row r="283" spans="1:10" ht="19.5">
      <c r="A283" s="122" t="s">
        <v>1023</v>
      </c>
      <c r="B283" s="122" t="s">
        <v>1024</v>
      </c>
      <c r="C283" s="122"/>
      <c r="D283" s="123">
        <v>1200</v>
      </c>
      <c r="E283" s="123">
        <v>0</v>
      </c>
      <c r="F283" s="123">
        <v>922.04</v>
      </c>
      <c r="G283" s="123">
        <v>0</v>
      </c>
      <c r="H283" s="123">
        <v>0</v>
      </c>
      <c r="I283" s="123">
        <v>0</v>
      </c>
      <c r="J283" s="123">
        <v>0</v>
      </c>
    </row>
    <row r="284" spans="1:10" ht="19.5">
      <c r="A284" s="122" t="s">
        <v>1025</v>
      </c>
      <c r="B284" s="122" t="s">
        <v>841</v>
      </c>
      <c r="C284" s="122"/>
      <c r="D284" s="123">
        <v>500</v>
      </c>
      <c r="E284" s="123">
        <v>500</v>
      </c>
      <c r="F284" s="123">
        <v>0</v>
      </c>
      <c r="G284" s="123">
        <v>0</v>
      </c>
      <c r="H284" s="123">
        <v>0</v>
      </c>
      <c r="I284" s="123">
        <v>0</v>
      </c>
      <c r="J284" s="123">
        <v>0</v>
      </c>
    </row>
    <row r="285" spans="1:10" ht="19.5">
      <c r="A285" s="122" t="s">
        <v>836</v>
      </c>
      <c r="B285" s="122" t="s">
        <v>712</v>
      </c>
      <c r="C285" s="122"/>
      <c r="D285" s="123">
        <v>100</v>
      </c>
      <c r="E285" s="123">
        <v>100</v>
      </c>
      <c r="F285" s="123">
        <v>0</v>
      </c>
      <c r="G285" s="123">
        <v>0</v>
      </c>
      <c r="H285" s="123">
        <v>0</v>
      </c>
      <c r="I285" s="123">
        <v>0</v>
      </c>
      <c r="J285" s="123">
        <v>0</v>
      </c>
    </row>
    <row r="286" spans="1:10" ht="19.5">
      <c r="A286" s="122" t="s">
        <v>837</v>
      </c>
      <c r="B286" s="122" t="s">
        <v>1037</v>
      </c>
      <c r="C286" s="122"/>
      <c r="D286" s="123">
        <v>800</v>
      </c>
      <c r="E286" s="123">
        <v>800</v>
      </c>
      <c r="F286" s="123">
        <v>203.85</v>
      </c>
      <c r="G286" s="123">
        <v>177.8</v>
      </c>
      <c r="H286" s="123">
        <v>184.8</v>
      </c>
      <c r="I286" s="123">
        <v>0</v>
      </c>
      <c r="J286" s="123">
        <v>0</v>
      </c>
    </row>
    <row r="287" spans="1:10" ht="19.5">
      <c r="A287" s="122" t="s">
        <v>1026</v>
      </c>
      <c r="B287" s="122" t="s">
        <v>1027</v>
      </c>
      <c r="C287" s="122"/>
      <c r="D287" s="123">
        <v>1000</v>
      </c>
      <c r="E287" s="123">
        <v>0</v>
      </c>
      <c r="F287" s="123">
        <v>560.8</v>
      </c>
      <c r="G287" s="123">
        <v>0</v>
      </c>
      <c r="H287" s="123">
        <v>0</v>
      </c>
      <c r="I287" s="123">
        <v>0</v>
      </c>
      <c r="J287" s="123">
        <v>0</v>
      </c>
    </row>
    <row r="288" spans="1:10" ht="19.5">
      <c r="A288" s="122" t="s">
        <v>879</v>
      </c>
      <c r="B288" s="122" t="s">
        <v>880</v>
      </c>
      <c r="C288" s="122"/>
      <c r="D288" s="123">
        <v>500</v>
      </c>
      <c r="E288" s="123">
        <v>2000</v>
      </c>
      <c r="F288" s="123">
        <v>500</v>
      </c>
      <c r="G288" s="123">
        <v>1625</v>
      </c>
      <c r="H288" s="123">
        <v>0</v>
      </c>
      <c r="I288" s="123">
        <v>0</v>
      </c>
      <c r="J288" s="123">
        <v>0</v>
      </c>
    </row>
    <row r="289" spans="1:10" ht="19.5">
      <c r="A289" s="122" t="s">
        <v>876</v>
      </c>
      <c r="B289" s="122" t="s">
        <v>887</v>
      </c>
      <c r="C289" s="122"/>
      <c r="D289" s="127">
        <v>480</v>
      </c>
      <c r="E289" s="127">
        <v>240</v>
      </c>
      <c r="F289" s="123">
        <v>325.62</v>
      </c>
      <c r="G289" s="123">
        <v>238.05</v>
      </c>
      <c r="H289" s="123">
        <v>0</v>
      </c>
      <c r="I289" s="123">
        <v>0</v>
      </c>
      <c r="J289" s="123">
        <v>0</v>
      </c>
    </row>
    <row r="290" spans="1:10" ht="19.5">
      <c r="A290" s="122" t="s">
        <v>871</v>
      </c>
      <c r="B290" s="122" t="s">
        <v>872</v>
      </c>
      <c r="C290" s="122"/>
      <c r="D290" s="127">
        <v>215</v>
      </c>
      <c r="E290" s="127">
        <v>300</v>
      </c>
      <c r="F290" s="123">
        <v>319.41</v>
      </c>
      <c r="G290" s="123">
        <v>227.73</v>
      </c>
      <c r="H290" s="123">
        <v>0</v>
      </c>
      <c r="I290" s="123">
        <v>0</v>
      </c>
      <c r="J290" s="123">
        <v>0</v>
      </c>
    </row>
    <row r="291" spans="1:10" ht="19.5">
      <c r="A291" s="122" t="s">
        <v>1064</v>
      </c>
      <c r="B291" s="122" t="s">
        <v>1039</v>
      </c>
      <c r="C291" s="122"/>
      <c r="D291" s="127">
        <v>3000</v>
      </c>
      <c r="E291" s="123">
        <v>3000</v>
      </c>
      <c r="F291" s="123">
        <v>1298.72</v>
      </c>
      <c r="G291" s="123">
        <v>3547.14</v>
      </c>
      <c r="H291" s="123">
        <v>4143.16</v>
      </c>
      <c r="I291" s="123">
        <v>536.43</v>
      </c>
      <c r="J291" s="123">
        <v>6980</v>
      </c>
    </row>
    <row r="292" spans="1:10" ht="19.5">
      <c r="A292" s="122"/>
      <c r="B292" s="122"/>
      <c r="C292" s="122"/>
      <c r="D292" s="123"/>
      <c r="E292" s="123"/>
      <c r="F292" s="123"/>
      <c r="G292" s="123"/>
      <c r="H292" s="123"/>
      <c r="I292" s="123"/>
      <c r="J292" s="123"/>
    </row>
    <row r="293" spans="1:10" ht="19.5">
      <c r="A293" s="122"/>
      <c r="B293" s="122" t="s">
        <v>1</v>
      </c>
      <c r="C293" s="122"/>
      <c r="D293" s="123">
        <f aca="true" t="shared" si="18" ref="D293:J293">SUM(D274:D291)</f>
        <v>71775</v>
      </c>
      <c r="E293" s="123">
        <f t="shared" si="18"/>
        <v>55640</v>
      </c>
      <c r="F293" s="123">
        <f t="shared" si="18"/>
        <v>50989.23000000002</v>
      </c>
      <c r="G293" s="123">
        <f t="shared" si="18"/>
        <v>64190.830000000016</v>
      </c>
      <c r="H293" s="123">
        <f t="shared" si="18"/>
        <v>4327.96</v>
      </c>
      <c r="I293" s="123">
        <f t="shared" si="18"/>
        <v>536.43</v>
      </c>
      <c r="J293" s="123">
        <f t="shared" si="18"/>
        <v>6980</v>
      </c>
    </row>
    <row r="294" spans="1:10" ht="19.5">
      <c r="A294" s="122"/>
      <c r="B294" s="122"/>
      <c r="C294" s="122"/>
      <c r="D294" s="123"/>
      <c r="E294" s="123"/>
      <c r="F294" s="123"/>
      <c r="G294" s="123"/>
      <c r="H294" s="123"/>
      <c r="I294" s="123"/>
      <c r="J294" s="123"/>
    </row>
    <row r="295" spans="1:10" ht="19.5">
      <c r="A295" s="122"/>
      <c r="B295" s="122"/>
      <c r="C295" s="122"/>
      <c r="D295" s="123"/>
      <c r="E295" s="123"/>
      <c r="F295" s="123"/>
      <c r="G295" s="123"/>
      <c r="H295" s="123"/>
      <c r="I295" s="123"/>
      <c r="J295" s="123"/>
    </row>
    <row r="296" spans="1:10" ht="19.5">
      <c r="A296" s="122"/>
      <c r="B296" s="122"/>
      <c r="C296" s="122"/>
      <c r="D296" s="123"/>
      <c r="E296" s="123"/>
      <c r="F296" s="123"/>
      <c r="G296" s="123"/>
      <c r="H296" s="123"/>
      <c r="I296" s="123"/>
      <c r="J296" s="123"/>
    </row>
    <row r="297" spans="1:10" ht="19.5">
      <c r="A297" s="122"/>
      <c r="B297" s="122"/>
      <c r="C297" s="122"/>
      <c r="D297" s="123"/>
      <c r="E297" s="123"/>
      <c r="F297" s="123"/>
      <c r="G297" s="123"/>
      <c r="H297" s="123"/>
      <c r="I297" s="123"/>
      <c r="J297" s="123"/>
    </row>
    <row r="298" spans="1:10" ht="19.5">
      <c r="A298" s="122" t="s">
        <v>357</v>
      </c>
      <c r="B298" s="122"/>
      <c r="C298" s="122"/>
      <c r="D298" s="123"/>
      <c r="E298" s="123"/>
      <c r="F298" s="123"/>
      <c r="G298" s="123"/>
      <c r="H298" s="123"/>
      <c r="I298" s="123"/>
      <c r="J298" s="123"/>
    </row>
    <row r="299" spans="1:10" ht="19.5">
      <c r="A299" s="122"/>
      <c r="B299" s="122"/>
      <c r="C299" s="122"/>
      <c r="D299" s="123"/>
      <c r="E299" s="123"/>
      <c r="F299" s="123"/>
      <c r="G299" s="123"/>
      <c r="H299" s="123"/>
      <c r="I299" s="123"/>
      <c r="J299" s="123"/>
    </row>
    <row r="300" spans="1:10" ht="19.5">
      <c r="A300" s="126" t="s">
        <v>623</v>
      </c>
      <c r="B300" s="126" t="s">
        <v>794</v>
      </c>
      <c r="C300" s="126"/>
      <c r="D300" s="127">
        <v>17150</v>
      </c>
      <c r="E300" s="127">
        <v>17500</v>
      </c>
      <c r="F300" s="127">
        <v>13440</v>
      </c>
      <c r="G300" s="127">
        <v>16198</v>
      </c>
      <c r="H300" s="127">
        <v>17668.5</v>
      </c>
      <c r="I300" s="123"/>
      <c r="J300" s="123"/>
    </row>
    <row r="301" spans="1:10" ht="19.5">
      <c r="A301" s="126" t="s">
        <v>624</v>
      </c>
      <c r="B301" s="126" t="s">
        <v>625</v>
      </c>
      <c r="C301" s="126"/>
      <c r="D301" s="127">
        <v>1400</v>
      </c>
      <c r="E301" s="127">
        <v>1400</v>
      </c>
      <c r="F301" s="127">
        <v>1915.12</v>
      </c>
      <c r="G301" s="127">
        <v>1295.84</v>
      </c>
      <c r="H301" s="127">
        <v>1257.92</v>
      </c>
      <c r="I301" s="123"/>
      <c r="J301" s="123"/>
    </row>
    <row r="302" spans="1:10" ht="19.5">
      <c r="A302" s="128" t="s">
        <v>494</v>
      </c>
      <c r="B302" s="128" t="s">
        <v>742</v>
      </c>
      <c r="C302" s="128"/>
      <c r="D302" s="129">
        <v>0</v>
      </c>
      <c r="E302" s="129">
        <v>0</v>
      </c>
      <c r="F302" s="129">
        <v>0</v>
      </c>
      <c r="G302" s="129">
        <v>0</v>
      </c>
      <c r="H302" s="129">
        <v>0</v>
      </c>
      <c r="I302" s="123">
        <v>754.72</v>
      </c>
      <c r="J302" s="123"/>
    </row>
    <row r="303" spans="1:10" ht="19.5">
      <c r="A303" s="126" t="s">
        <v>1028</v>
      </c>
      <c r="B303" s="126" t="s">
        <v>1029</v>
      </c>
      <c r="C303" s="128"/>
      <c r="D303" s="127">
        <v>1000</v>
      </c>
      <c r="E303" s="127">
        <v>0</v>
      </c>
      <c r="F303" s="127">
        <v>582.24</v>
      </c>
      <c r="G303" s="129">
        <v>0</v>
      </c>
      <c r="H303" s="129">
        <v>0</v>
      </c>
      <c r="I303" s="123">
        <v>0</v>
      </c>
      <c r="J303" s="123">
        <v>0</v>
      </c>
    </row>
    <row r="304" spans="1:10" ht="19.5">
      <c r="A304" s="122" t="s">
        <v>358</v>
      </c>
      <c r="B304" s="122" t="s">
        <v>359</v>
      </c>
      <c r="C304" s="122"/>
      <c r="D304" s="123">
        <v>3500</v>
      </c>
      <c r="E304" s="123">
        <v>3500</v>
      </c>
      <c r="F304" s="123">
        <v>3419.42</v>
      </c>
      <c r="G304" s="123">
        <v>5230.62</v>
      </c>
      <c r="H304" s="123">
        <v>830.36</v>
      </c>
      <c r="I304" s="123">
        <v>1863.82</v>
      </c>
      <c r="J304" s="123">
        <v>1577.49</v>
      </c>
    </row>
    <row r="305" spans="1:10" ht="19.5">
      <c r="A305" s="122" t="s">
        <v>1030</v>
      </c>
      <c r="B305" s="122" t="s">
        <v>1031</v>
      </c>
      <c r="C305" s="122"/>
      <c r="D305" s="123">
        <v>100</v>
      </c>
      <c r="E305" s="123">
        <v>0</v>
      </c>
      <c r="F305" s="123">
        <v>20</v>
      </c>
      <c r="G305" s="123">
        <v>0</v>
      </c>
      <c r="H305" s="123">
        <v>0</v>
      </c>
      <c r="I305" s="123">
        <v>0</v>
      </c>
      <c r="J305" s="123">
        <v>0</v>
      </c>
    </row>
    <row r="306" spans="1:10" ht="19.5">
      <c r="A306" s="122" t="s">
        <v>360</v>
      </c>
      <c r="B306" s="122" t="s">
        <v>1032</v>
      </c>
      <c r="C306" s="122" t="s">
        <v>19</v>
      </c>
      <c r="D306" s="123">
        <v>750</v>
      </c>
      <c r="E306" s="123">
        <v>750</v>
      </c>
      <c r="F306" s="123">
        <v>531.81</v>
      </c>
      <c r="G306" s="123">
        <v>305.95</v>
      </c>
      <c r="H306" s="123">
        <v>442.86</v>
      </c>
      <c r="I306" s="123">
        <v>1419.7</v>
      </c>
      <c r="J306" s="123">
        <v>156.61</v>
      </c>
    </row>
    <row r="307" spans="1:10" s="130" customFormat="1" ht="19.5">
      <c r="A307" s="132" t="s">
        <v>361</v>
      </c>
      <c r="B307" s="132" t="s">
        <v>795</v>
      </c>
      <c r="C307" s="132"/>
      <c r="D307" s="133">
        <v>3500</v>
      </c>
      <c r="E307" s="133">
        <v>3000</v>
      </c>
      <c r="F307" s="133">
        <v>3102.33</v>
      </c>
      <c r="G307" s="133">
        <v>2111.65</v>
      </c>
      <c r="H307" s="127">
        <v>1439.68</v>
      </c>
      <c r="I307" s="127">
        <v>7341.64</v>
      </c>
      <c r="J307" s="127">
        <v>2368.01</v>
      </c>
    </row>
    <row r="308" spans="1:10" s="130" customFormat="1" ht="19.5">
      <c r="A308" s="126" t="s">
        <v>362</v>
      </c>
      <c r="B308" s="126" t="s">
        <v>363</v>
      </c>
      <c r="C308" s="126"/>
      <c r="D308" s="127">
        <v>2300</v>
      </c>
      <c r="E308" s="127">
        <v>2500</v>
      </c>
      <c r="F308" s="127">
        <v>2096.25</v>
      </c>
      <c r="G308" s="127">
        <v>1409.67</v>
      </c>
      <c r="H308" s="127">
        <v>1765.39</v>
      </c>
      <c r="I308" s="127">
        <v>2600.38</v>
      </c>
      <c r="J308" s="127">
        <v>6111.46</v>
      </c>
    </row>
    <row r="309" spans="1:10" ht="19.5">
      <c r="A309" s="122" t="s">
        <v>495</v>
      </c>
      <c r="B309" s="122" t="s">
        <v>496</v>
      </c>
      <c r="C309" s="122"/>
      <c r="D309" s="123">
        <v>100</v>
      </c>
      <c r="E309" s="123">
        <v>100</v>
      </c>
      <c r="F309" s="123">
        <v>57.3</v>
      </c>
      <c r="G309" s="123">
        <v>0</v>
      </c>
      <c r="H309" s="123">
        <v>0</v>
      </c>
      <c r="I309" s="123">
        <v>72</v>
      </c>
      <c r="J309" s="123"/>
    </row>
    <row r="310" spans="1:10" ht="19.5">
      <c r="A310" s="122" t="s">
        <v>364</v>
      </c>
      <c r="B310" s="122" t="s">
        <v>672</v>
      </c>
      <c r="C310" s="122"/>
      <c r="D310" s="123">
        <v>1500</v>
      </c>
      <c r="E310" s="123">
        <v>1500</v>
      </c>
      <c r="F310" s="123">
        <v>363.84</v>
      </c>
      <c r="G310" s="123">
        <v>1444.54</v>
      </c>
      <c r="H310" s="123">
        <v>243.51</v>
      </c>
      <c r="I310" s="123">
        <v>542.24</v>
      </c>
      <c r="J310" s="123">
        <v>416.49</v>
      </c>
    </row>
    <row r="311" spans="1:10" ht="19.5">
      <c r="A311" s="122" t="s">
        <v>366</v>
      </c>
      <c r="B311" s="122" t="s">
        <v>12</v>
      </c>
      <c r="C311" s="122"/>
      <c r="D311" s="123">
        <v>2000</v>
      </c>
      <c r="E311" s="123">
        <v>4000</v>
      </c>
      <c r="F311" s="123">
        <v>1888.94</v>
      </c>
      <c r="G311" s="123">
        <v>3102.99</v>
      </c>
      <c r="H311" s="123">
        <v>3584.59</v>
      </c>
      <c r="I311" s="123">
        <v>4010.97</v>
      </c>
      <c r="J311" s="123">
        <v>3553.65</v>
      </c>
    </row>
    <row r="312" spans="1:10" ht="19.5">
      <c r="A312" s="122" t="s">
        <v>367</v>
      </c>
      <c r="B312" s="122" t="s">
        <v>368</v>
      </c>
      <c r="C312" s="122"/>
      <c r="D312" s="123">
        <v>1100</v>
      </c>
      <c r="E312" s="123">
        <v>1100</v>
      </c>
      <c r="F312" s="123">
        <v>307.31</v>
      </c>
      <c r="G312" s="123">
        <v>584.15</v>
      </c>
      <c r="H312" s="123">
        <v>888.92</v>
      </c>
      <c r="I312" s="123">
        <v>751.2</v>
      </c>
      <c r="J312" s="123">
        <v>1120.54</v>
      </c>
    </row>
    <row r="313" spans="1:10" ht="19.5">
      <c r="A313" s="122" t="s">
        <v>369</v>
      </c>
      <c r="B313" s="122" t="s">
        <v>370</v>
      </c>
      <c r="C313" s="122"/>
      <c r="D313" s="123">
        <v>200</v>
      </c>
      <c r="E313" s="123">
        <v>200</v>
      </c>
      <c r="F313" s="123">
        <v>139.14</v>
      </c>
      <c r="G313" s="123">
        <v>180.91</v>
      </c>
      <c r="H313" s="123">
        <v>176.08</v>
      </c>
      <c r="I313" s="123">
        <v>171.06</v>
      </c>
      <c r="J313" s="123">
        <v>124.62</v>
      </c>
    </row>
    <row r="314" spans="1:10" ht="19.5">
      <c r="A314" s="132" t="s">
        <v>371</v>
      </c>
      <c r="B314" s="132" t="s">
        <v>809</v>
      </c>
      <c r="C314" s="132"/>
      <c r="D314" s="133">
        <v>0</v>
      </c>
      <c r="E314" s="133">
        <v>0</v>
      </c>
      <c r="F314" s="133">
        <v>0</v>
      </c>
      <c r="G314" s="133">
        <v>1624.61</v>
      </c>
      <c r="H314" s="123">
        <v>2151.5</v>
      </c>
      <c r="I314" s="123">
        <v>3306.8</v>
      </c>
      <c r="J314" s="123">
        <v>2501.36</v>
      </c>
    </row>
    <row r="315" spans="1:10" ht="19.5">
      <c r="A315" s="122" t="s">
        <v>372</v>
      </c>
      <c r="B315" s="122" t="s">
        <v>422</v>
      </c>
      <c r="C315" s="122"/>
      <c r="D315" s="123">
        <v>1300</v>
      </c>
      <c r="E315" s="123">
        <v>1300</v>
      </c>
      <c r="F315" s="123">
        <v>1280</v>
      </c>
      <c r="G315" s="123">
        <v>1815</v>
      </c>
      <c r="H315" s="123">
        <v>2123</v>
      </c>
      <c r="I315" s="123">
        <v>705</v>
      </c>
      <c r="J315" s="123">
        <v>535</v>
      </c>
    </row>
    <row r="316" spans="1:10" ht="19.5">
      <c r="A316" s="122" t="s">
        <v>373</v>
      </c>
      <c r="B316" s="122" t="s">
        <v>374</v>
      </c>
      <c r="C316" s="122"/>
      <c r="D316" s="123">
        <v>0</v>
      </c>
      <c r="E316" s="123">
        <v>1000</v>
      </c>
      <c r="F316" s="123">
        <v>0</v>
      </c>
      <c r="G316" s="123">
        <v>0</v>
      </c>
      <c r="H316" s="123">
        <v>2769.97</v>
      </c>
      <c r="I316" s="123">
        <v>1901.93</v>
      </c>
      <c r="J316" s="123">
        <v>4228.84</v>
      </c>
    </row>
    <row r="317" spans="1:10" ht="19.5">
      <c r="A317" s="122" t="s">
        <v>375</v>
      </c>
      <c r="B317" s="122" t="s">
        <v>376</v>
      </c>
      <c r="C317" s="122"/>
      <c r="D317" s="123">
        <v>7000</v>
      </c>
      <c r="E317" s="123">
        <v>7000</v>
      </c>
      <c r="F317" s="123">
        <v>6388.42</v>
      </c>
      <c r="G317" s="123">
        <v>3470.13</v>
      </c>
      <c r="H317" s="123">
        <v>6927.97</v>
      </c>
      <c r="I317" s="123">
        <v>6078.44</v>
      </c>
      <c r="J317" s="123">
        <v>6644.2</v>
      </c>
    </row>
    <row r="318" spans="1:10" s="130" customFormat="1" ht="19.5">
      <c r="A318" s="126" t="s">
        <v>377</v>
      </c>
      <c r="B318" s="126" t="s">
        <v>378</v>
      </c>
      <c r="C318" s="126" t="s">
        <v>19</v>
      </c>
      <c r="D318" s="127">
        <v>1000</v>
      </c>
      <c r="E318" s="127">
        <v>3000</v>
      </c>
      <c r="F318" s="127">
        <v>393.15</v>
      </c>
      <c r="G318" s="127">
        <v>667.85</v>
      </c>
      <c r="H318" s="127">
        <v>1317.32</v>
      </c>
      <c r="I318" s="127">
        <v>10479.72</v>
      </c>
      <c r="J318" s="127">
        <v>7033.95</v>
      </c>
    </row>
    <row r="319" spans="1:10" ht="19.5">
      <c r="A319" s="122" t="s">
        <v>497</v>
      </c>
      <c r="B319" s="122" t="s">
        <v>680</v>
      </c>
      <c r="C319" s="122"/>
      <c r="D319" s="123">
        <v>100</v>
      </c>
      <c r="E319" s="123">
        <v>100</v>
      </c>
      <c r="F319" s="123">
        <v>179.31</v>
      </c>
      <c r="G319" s="123">
        <v>2823.46</v>
      </c>
      <c r="H319" s="123">
        <v>0</v>
      </c>
      <c r="I319" s="123">
        <v>20</v>
      </c>
      <c r="J319" s="123">
        <v>0</v>
      </c>
    </row>
    <row r="320" spans="1:10" ht="19.5">
      <c r="A320" s="122" t="s">
        <v>634</v>
      </c>
      <c r="B320" s="122" t="s">
        <v>635</v>
      </c>
      <c r="C320" s="122"/>
      <c r="D320" s="123">
        <v>10000</v>
      </c>
      <c r="E320" s="123">
        <v>12000</v>
      </c>
      <c r="F320" s="123">
        <v>4745</v>
      </c>
      <c r="G320" s="123">
        <v>9055</v>
      </c>
      <c r="H320" s="123">
        <v>10236.6</v>
      </c>
      <c r="I320" s="123">
        <v>6642</v>
      </c>
      <c r="J320" s="123">
        <v>0</v>
      </c>
    </row>
    <row r="321" spans="1:10" ht="19.5">
      <c r="A321" s="122" t="s">
        <v>743</v>
      </c>
      <c r="B321" s="122" t="s">
        <v>744</v>
      </c>
      <c r="C321" s="122"/>
      <c r="D321" s="123">
        <v>6000</v>
      </c>
      <c r="E321" s="123">
        <v>5500</v>
      </c>
      <c r="F321" s="123">
        <v>5439</v>
      </c>
      <c r="G321" s="123">
        <v>5000</v>
      </c>
      <c r="H321" s="123">
        <v>4646.5</v>
      </c>
      <c r="I321" s="123"/>
      <c r="J321" s="123"/>
    </row>
    <row r="322" spans="1:10" ht="19.5">
      <c r="A322" s="122" t="s">
        <v>701</v>
      </c>
      <c r="B322" s="122" t="s">
        <v>936</v>
      </c>
      <c r="C322" s="122"/>
      <c r="D322" s="123">
        <v>5000</v>
      </c>
      <c r="E322" s="123">
        <v>5000</v>
      </c>
      <c r="F322" s="123">
        <v>2435.84</v>
      </c>
      <c r="G322" s="123">
        <v>1808.03</v>
      </c>
      <c r="H322" s="123">
        <v>9530.52</v>
      </c>
      <c r="I322" s="123">
        <v>0</v>
      </c>
      <c r="J322" s="123">
        <v>0</v>
      </c>
    </row>
    <row r="323" spans="1:10" ht="19.5">
      <c r="A323" s="122" t="s">
        <v>498</v>
      </c>
      <c r="B323" s="122" t="s">
        <v>99</v>
      </c>
      <c r="C323" s="122"/>
      <c r="D323" s="123">
        <v>500</v>
      </c>
      <c r="E323" s="123">
        <v>500</v>
      </c>
      <c r="F323" s="123">
        <v>145.74</v>
      </c>
      <c r="G323" s="123">
        <v>605.96</v>
      </c>
      <c r="H323" s="123">
        <v>501.98</v>
      </c>
      <c r="I323" s="123">
        <v>100</v>
      </c>
      <c r="J323" s="123">
        <v>0</v>
      </c>
    </row>
    <row r="324" spans="1:10" ht="19.5">
      <c r="A324" s="122" t="s">
        <v>394</v>
      </c>
      <c r="B324" s="122" t="s">
        <v>943</v>
      </c>
      <c r="C324" s="122"/>
      <c r="D324" s="123">
        <v>3000</v>
      </c>
      <c r="E324" s="123">
        <v>3000</v>
      </c>
      <c r="F324" s="123">
        <v>0</v>
      </c>
      <c r="G324" s="123">
        <v>3000</v>
      </c>
      <c r="H324" s="123">
        <v>1500</v>
      </c>
      <c r="I324" s="123">
        <v>1500</v>
      </c>
      <c r="J324" s="123">
        <v>0</v>
      </c>
    </row>
    <row r="325" spans="1:10" ht="19.5">
      <c r="A325" s="122" t="s">
        <v>379</v>
      </c>
      <c r="B325" s="122" t="s">
        <v>380</v>
      </c>
      <c r="C325" s="122"/>
      <c r="D325" s="123">
        <v>10000</v>
      </c>
      <c r="E325" s="123">
        <v>10000</v>
      </c>
      <c r="F325" s="123">
        <v>8928</v>
      </c>
      <c r="G325" s="123">
        <v>8928</v>
      </c>
      <c r="H325" s="123">
        <v>8928</v>
      </c>
      <c r="I325" s="123">
        <v>9492</v>
      </c>
      <c r="J325" s="123">
        <v>9464</v>
      </c>
    </row>
    <row r="326" spans="1:10" s="130" customFormat="1" ht="19.5">
      <c r="A326" s="126" t="s">
        <v>381</v>
      </c>
      <c r="B326" s="126" t="s">
        <v>423</v>
      </c>
      <c r="C326" s="126"/>
      <c r="D326" s="127">
        <v>2200</v>
      </c>
      <c r="E326" s="127">
        <v>2000</v>
      </c>
      <c r="F326" s="127">
        <v>1784.59</v>
      </c>
      <c r="G326" s="127">
        <v>3262.55</v>
      </c>
      <c r="H326" s="127">
        <v>3154.81</v>
      </c>
      <c r="I326" s="127">
        <v>-172.97</v>
      </c>
      <c r="J326" s="127">
        <v>3758.65</v>
      </c>
    </row>
    <row r="327" spans="1:10" ht="19.5">
      <c r="A327" s="122" t="s">
        <v>382</v>
      </c>
      <c r="B327" s="122" t="s">
        <v>844</v>
      </c>
      <c r="C327" s="122"/>
      <c r="D327" s="123">
        <v>5000</v>
      </c>
      <c r="E327" s="123">
        <v>5000</v>
      </c>
      <c r="F327" s="123">
        <v>45.38</v>
      </c>
      <c r="G327" s="123">
        <v>35.72</v>
      </c>
      <c r="H327" s="123">
        <v>1263.42</v>
      </c>
      <c r="I327" s="123">
        <v>1132.24</v>
      </c>
      <c r="J327" s="123">
        <v>11289.75</v>
      </c>
    </row>
    <row r="328" spans="1:10" ht="19.5">
      <c r="A328" s="122" t="s">
        <v>383</v>
      </c>
      <c r="B328" s="122" t="s">
        <v>94</v>
      </c>
      <c r="C328" s="122"/>
      <c r="D328" s="123">
        <v>500</v>
      </c>
      <c r="E328" s="123">
        <v>1000</v>
      </c>
      <c r="F328" s="123">
        <v>332.5</v>
      </c>
      <c r="G328" s="123">
        <v>280</v>
      </c>
      <c r="H328" s="123">
        <v>927.5</v>
      </c>
      <c r="I328" s="123">
        <v>0</v>
      </c>
      <c r="J328" s="123">
        <v>0</v>
      </c>
    </row>
    <row r="329" spans="1:10" ht="19.5">
      <c r="A329" s="122" t="s">
        <v>384</v>
      </c>
      <c r="B329" s="122" t="s">
        <v>385</v>
      </c>
      <c r="C329" s="122"/>
      <c r="D329" s="123">
        <v>8000</v>
      </c>
      <c r="E329" s="123">
        <v>8000</v>
      </c>
      <c r="F329" s="123">
        <v>9192</v>
      </c>
      <c r="G329" s="123">
        <v>7210</v>
      </c>
      <c r="H329" s="125">
        <v>0</v>
      </c>
      <c r="I329" s="125">
        <v>0</v>
      </c>
      <c r="J329" s="125">
        <v>0</v>
      </c>
    </row>
    <row r="330" spans="1:10" ht="19.5">
      <c r="A330" s="122" t="s">
        <v>386</v>
      </c>
      <c r="B330" s="122" t="s">
        <v>1081</v>
      </c>
      <c r="C330" s="122"/>
      <c r="D330" s="123">
        <v>8000</v>
      </c>
      <c r="E330" s="123">
        <v>15000</v>
      </c>
      <c r="F330" s="123">
        <v>9885</v>
      </c>
      <c r="G330" s="123">
        <v>19875</v>
      </c>
      <c r="H330" s="123">
        <v>11197.08</v>
      </c>
      <c r="I330" s="123">
        <v>28403.25</v>
      </c>
      <c r="J330" s="206"/>
    </row>
    <row r="331" spans="1:10" ht="19.5">
      <c r="A331" s="122" t="s">
        <v>722</v>
      </c>
      <c r="B331" s="122" t="s">
        <v>850</v>
      </c>
      <c r="C331" s="122"/>
      <c r="D331" s="127">
        <v>430</v>
      </c>
      <c r="E331" s="127">
        <v>750</v>
      </c>
      <c r="F331" s="123">
        <v>319.41</v>
      </c>
      <c r="G331" s="123">
        <v>462.79</v>
      </c>
      <c r="H331" s="123">
        <v>498.76</v>
      </c>
      <c r="I331" s="123">
        <v>165.32</v>
      </c>
      <c r="J331" s="206"/>
    </row>
    <row r="332" spans="1:10" ht="19.5">
      <c r="A332" s="122" t="s">
        <v>723</v>
      </c>
      <c r="B332" s="122" t="s">
        <v>851</v>
      </c>
      <c r="C332" s="122"/>
      <c r="D332" s="127">
        <v>1440</v>
      </c>
      <c r="E332" s="127">
        <v>1600</v>
      </c>
      <c r="F332" s="123">
        <v>1028.16</v>
      </c>
      <c r="G332" s="123">
        <v>1289.58</v>
      </c>
      <c r="H332" s="123">
        <v>1204.88</v>
      </c>
      <c r="I332" s="123">
        <v>224.3</v>
      </c>
      <c r="J332" s="206"/>
    </row>
    <row r="333" spans="1:10" ht="19.5">
      <c r="A333" s="122"/>
      <c r="B333" s="122"/>
      <c r="C333" s="122"/>
      <c r="D333" s="123"/>
      <c r="E333" s="123"/>
      <c r="F333" s="123"/>
      <c r="G333" s="123"/>
      <c r="H333" s="123"/>
      <c r="I333" s="123"/>
      <c r="J333" s="206"/>
    </row>
    <row r="334" spans="1:10" ht="19.5">
      <c r="A334" s="122"/>
      <c r="B334" s="122" t="s">
        <v>1</v>
      </c>
      <c r="C334" s="122"/>
      <c r="D334" s="123">
        <f aca="true" t="shared" si="19" ref="D334:J334">SUM(D300:D332)</f>
        <v>104070</v>
      </c>
      <c r="E334" s="123">
        <f t="shared" si="19"/>
        <v>117300</v>
      </c>
      <c r="F334" s="123">
        <f t="shared" si="19"/>
        <v>80385.2</v>
      </c>
      <c r="G334" s="123">
        <f t="shared" si="19"/>
        <v>103077.99999999999</v>
      </c>
      <c r="H334" s="123">
        <f t="shared" si="19"/>
        <v>97177.62</v>
      </c>
      <c r="I334" s="123">
        <f t="shared" si="19"/>
        <v>89505.76000000001</v>
      </c>
      <c r="J334" s="123">
        <f t="shared" si="19"/>
        <v>60884.62</v>
      </c>
    </row>
    <row r="335" spans="1:10" ht="19.5">
      <c r="A335" s="122"/>
      <c r="B335" s="122"/>
      <c r="C335" s="122"/>
      <c r="D335" s="123"/>
      <c r="E335" s="123"/>
      <c r="F335" s="123"/>
      <c r="G335" s="123"/>
      <c r="H335" s="123"/>
      <c r="I335" s="123"/>
      <c r="J335" s="123"/>
    </row>
    <row r="336" spans="1:10" ht="19.5">
      <c r="A336" s="122"/>
      <c r="B336" s="122"/>
      <c r="C336" s="122"/>
      <c r="D336" s="123"/>
      <c r="E336" s="123"/>
      <c r="F336" s="123"/>
      <c r="G336" s="123"/>
      <c r="H336" s="123"/>
      <c r="I336" s="123"/>
      <c r="J336" s="123"/>
    </row>
    <row r="337" spans="1:10" ht="19.5">
      <c r="A337" s="122" t="s">
        <v>387</v>
      </c>
      <c r="B337" s="122"/>
      <c r="C337" s="122"/>
      <c r="D337" s="123"/>
      <c r="E337" s="123"/>
      <c r="F337" s="123"/>
      <c r="G337" s="123"/>
      <c r="H337" s="123"/>
      <c r="I337" s="123"/>
      <c r="J337" s="123"/>
    </row>
    <row r="338" spans="1:10" ht="19.5">
      <c r="A338" s="122"/>
      <c r="B338" s="122"/>
      <c r="C338" s="122"/>
      <c r="D338" s="123"/>
      <c r="E338" s="123"/>
      <c r="F338" s="123"/>
      <c r="G338" s="123"/>
      <c r="H338" s="123"/>
      <c r="I338" s="123"/>
      <c r="J338" s="123"/>
    </row>
    <row r="339" spans="1:10" s="130" customFormat="1" ht="19.5">
      <c r="A339" s="132" t="s">
        <v>388</v>
      </c>
      <c r="B339" s="132" t="s">
        <v>469</v>
      </c>
      <c r="C339" s="132"/>
      <c r="D339" s="133">
        <v>10000</v>
      </c>
      <c r="E339" s="133">
        <v>10000</v>
      </c>
      <c r="F339" s="133">
        <v>8116.5</v>
      </c>
      <c r="G339" s="133">
        <v>7988</v>
      </c>
      <c r="H339" s="127">
        <v>8608</v>
      </c>
      <c r="I339" s="127">
        <v>10133</v>
      </c>
      <c r="J339" s="127">
        <v>33067</v>
      </c>
    </row>
    <row r="340" spans="1:10" s="130" customFormat="1" ht="19.5">
      <c r="A340" s="132" t="s">
        <v>397</v>
      </c>
      <c r="B340" s="132" t="s">
        <v>470</v>
      </c>
      <c r="C340" s="132"/>
      <c r="D340" s="133">
        <v>4000</v>
      </c>
      <c r="E340" s="133">
        <v>3300</v>
      </c>
      <c r="F340" s="133">
        <v>3818</v>
      </c>
      <c r="G340" s="133">
        <v>3186</v>
      </c>
      <c r="H340" s="127">
        <v>2641</v>
      </c>
      <c r="I340" s="127">
        <v>3635</v>
      </c>
      <c r="J340" s="127">
        <v>0</v>
      </c>
    </row>
    <row r="341" spans="1:10" s="130" customFormat="1" ht="19.5">
      <c r="A341" s="137" t="s">
        <v>724</v>
      </c>
      <c r="B341" s="137" t="s">
        <v>398</v>
      </c>
      <c r="C341" s="137"/>
      <c r="D341" s="138">
        <v>0</v>
      </c>
      <c r="E341" s="138">
        <v>0</v>
      </c>
      <c r="F341" s="138">
        <v>0</v>
      </c>
      <c r="G341" s="138">
        <v>0</v>
      </c>
      <c r="H341" s="127">
        <v>0</v>
      </c>
      <c r="I341" s="127">
        <v>559</v>
      </c>
      <c r="J341" s="127">
        <v>0</v>
      </c>
    </row>
    <row r="342" spans="1:10" s="130" customFormat="1" ht="19.5">
      <c r="A342" s="132" t="s">
        <v>399</v>
      </c>
      <c r="B342" s="132" t="s">
        <v>471</v>
      </c>
      <c r="C342" s="132"/>
      <c r="D342" s="133">
        <v>12000</v>
      </c>
      <c r="E342" s="133">
        <v>10000</v>
      </c>
      <c r="F342" s="133">
        <v>11017</v>
      </c>
      <c r="G342" s="133">
        <v>9154</v>
      </c>
      <c r="H342" s="127">
        <v>6978</v>
      </c>
      <c r="I342" s="127">
        <v>5096.5</v>
      </c>
      <c r="J342" s="127">
        <v>259</v>
      </c>
    </row>
    <row r="343" spans="1:10" s="130" customFormat="1" ht="19.5">
      <c r="A343" s="132" t="s">
        <v>442</v>
      </c>
      <c r="B343" s="132" t="s">
        <v>398</v>
      </c>
      <c r="C343" s="132"/>
      <c r="D343" s="133">
        <v>0</v>
      </c>
      <c r="E343" s="133">
        <v>300</v>
      </c>
      <c r="F343" s="133">
        <v>0</v>
      </c>
      <c r="G343" s="133">
        <v>0</v>
      </c>
      <c r="H343" s="127">
        <v>0</v>
      </c>
      <c r="I343" s="127">
        <v>0</v>
      </c>
      <c r="J343" s="127">
        <v>0</v>
      </c>
    </row>
    <row r="344" spans="1:10" ht="19.5">
      <c r="A344" s="132" t="s">
        <v>400</v>
      </c>
      <c r="B344" s="132" t="s">
        <v>401</v>
      </c>
      <c r="C344" s="132"/>
      <c r="D344" s="133">
        <v>5200</v>
      </c>
      <c r="E344" s="133">
        <v>5000</v>
      </c>
      <c r="F344" s="133">
        <v>3395</v>
      </c>
      <c r="G344" s="133">
        <v>5179</v>
      </c>
      <c r="H344" s="123">
        <v>5172</v>
      </c>
      <c r="I344" s="123">
        <v>5178</v>
      </c>
      <c r="J344" s="123">
        <v>635</v>
      </c>
    </row>
    <row r="345" spans="1:10" ht="19.5">
      <c r="A345" s="132" t="s">
        <v>402</v>
      </c>
      <c r="B345" s="132" t="s">
        <v>403</v>
      </c>
      <c r="C345" s="132"/>
      <c r="D345" s="133">
        <v>2500</v>
      </c>
      <c r="E345" s="133">
        <v>2500</v>
      </c>
      <c r="F345" s="133">
        <v>2285</v>
      </c>
      <c r="G345" s="133">
        <v>2417</v>
      </c>
      <c r="H345" s="123">
        <v>2478</v>
      </c>
      <c r="I345" s="123">
        <v>3440</v>
      </c>
      <c r="J345" s="123">
        <v>0</v>
      </c>
    </row>
    <row r="346" spans="1:10" ht="19.5">
      <c r="A346" s="132" t="s">
        <v>404</v>
      </c>
      <c r="B346" s="132" t="s">
        <v>259</v>
      </c>
      <c r="C346" s="132"/>
      <c r="D346" s="133">
        <v>9000</v>
      </c>
      <c r="E346" s="133">
        <v>10000</v>
      </c>
      <c r="F346" s="133">
        <v>7265.5</v>
      </c>
      <c r="G346" s="133">
        <v>6259</v>
      </c>
      <c r="H346" s="123">
        <v>8952.5</v>
      </c>
      <c r="I346" s="123">
        <v>5229.33</v>
      </c>
      <c r="J346" s="123">
        <v>5799.6</v>
      </c>
    </row>
    <row r="347" spans="1:10" ht="19.5">
      <c r="A347" s="132" t="s">
        <v>472</v>
      </c>
      <c r="B347" s="132" t="s">
        <v>499</v>
      </c>
      <c r="C347" s="132"/>
      <c r="D347" s="133">
        <v>300</v>
      </c>
      <c r="E347" s="133">
        <v>300</v>
      </c>
      <c r="F347" s="133">
        <v>122.5</v>
      </c>
      <c r="G347" s="133">
        <v>165</v>
      </c>
      <c r="H347" s="123">
        <v>152.5</v>
      </c>
      <c r="I347" s="123">
        <v>1491</v>
      </c>
      <c r="J347" s="123">
        <v>0</v>
      </c>
    </row>
    <row r="348" spans="1:10" ht="19.5">
      <c r="A348" s="132" t="s">
        <v>473</v>
      </c>
      <c r="B348" s="132" t="s">
        <v>474</v>
      </c>
      <c r="C348" s="132"/>
      <c r="D348" s="133">
        <v>1000</v>
      </c>
      <c r="E348" s="133">
        <v>0</v>
      </c>
      <c r="F348" s="133">
        <v>901</v>
      </c>
      <c r="G348" s="133">
        <v>0</v>
      </c>
      <c r="H348" s="123">
        <v>0</v>
      </c>
      <c r="I348" s="123">
        <v>851</v>
      </c>
      <c r="J348" s="123">
        <v>0</v>
      </c>
    </row>
    <row r="349" spans="1:10" ht="19.5">
      <c r="A349" s="132" t="s">
        <v>500</v>
      </c>
      <c r="B349" s="132" t="s">
        <v>700</v>
      </c>
      <c r="C349" s="132"/>
      <c r="D349" s="133">
        <v>1500</v>
      </c>
      <c r="E349" s="133">
        <v>1500</v>
      </c>
      <c r="F349" s="133">
        <v>1402</v>
      </c>
      <c r="G349" s="133">
        <v>1394</v>
      </c>
      <c r="H349" s="123">
        <v>1321</v>
      </c>
      <c r="I349" s="123">
        <v>583.5</v>
      </c>
      <c r="J349" s="123">
        <v>0</v>
      </c>
    </row>
    <row r="350" spans="1:10" ht="19.5">
      <c r="A350" s="137" t="s">
        <v>725</v>
      </c>
      <c r="B350" s="137" t="s">
        <v>726</v>
      </c>
      <c r="C350" s="137"/>
      <c r="D350" s="138">
        <v>0</v>
      </c>
      <c r="E350" s="138">
        <v>0</v>
      </c>
      <c r="F350" s="138">
        <v>0</v>
      </c>
      <c r="G350" s="138">
        <v>0</v>
      </c>
      <c r="H350" s="123"/>
      <c r="I350" s="123">
        <v>135</v>
      </c>
      <c r="J350" s="123"/>
    </row>
    <row r="351" spans="1:10" ht="19.5">
      <c r="A351" s="132" t="s">
        <v>938</v>
      </c>
      <c r="B351" s="132" t="s">
        <v>939</v>
      </c>
      <c r="C351" s="132"/>
      <c r="D351" s="133">
        <v>750</v>
      </c>
      <c r="E351" s="133">
        <v>750</v>
      </c>
      <c r="F351" s="133">
        <v>702.26</v>
      </c>
      <c r="G351" s="133">
        <v>703.93</v>
      </c>
      <c r="H351" s="123"/>
      <c r="I351" s="123"/>
      <c r="J351" s="123"/>
    </row>
    <row r="352" spans="1:10" ht="19.5">
      <c r="A352" s="122" t="s">
        <v>475</v>
      </c>
      <c r="B352" s="122" t="s">
        <v>389</v>
      </c>
      <c r="C352" s="122"/>
      <c r="D352" s="123">
        <v>300</v>
      </c>
      <c r="E352" s="123">
        <v>300</v>
      </c>
      <c r="F352" s="123">
        <v>0</v>
      </c>
      <c r="G352" s="123">
        <v>0</v>
      </c>
      <c r="H352" s="123">
        <v>0</v>
      </c>
      <c r="I352" s="123">
        <v>0</v>
      </c>
      <c r="J352" s="123">
        <v>0</v>
      </c>
    </row>
    <row r="353" spans="1:10" ht="19.5">
      <c r="A353" s="122"/>
      <c r="B353" s="122"/>
      <c r="C353" s="122"/>
      <c r="D353" s="123"/>
      <c r="E353" s="123"/>
      <c r="F353" s="123"/>
      <c r="G353" s="123"/>
      <c r="H353" s="123"/>
      <c r="I353" s="123"/>
      <c r="J353" s="123"/>
    </row>
    <row r="354" spans="1:10" ht="19.5">
      <c r="A354" s="122"/>
      <c r="B354" s="122" t="s">
        <v>1</v>
      </c>
      <c r="C354" s="122"/>
      <c r="D354" s="123">
        <f aca="true" t="shared" si="20" ref="D354:J354">SUM(D339:D352)</f>
        <v>46550</v>
      </c>
      <c r="E354" s="123">
        <f t="shared" si="20"/>
        <v>43950</v>
      </c>
      <c r="F354" s="123">
        <f t="shared" si="20"/>
        <v>39024.76</v>
      </c>
      <c r="G354" s="123">
        <f t="shared" si="20"/>
        <v>36445.93</v>
      </c>
      <c r="H354" s="123">
        <f t="shared" si="20"/>
        <v>36303</v>
      </c>
      <c r="I354" s="123">
        <f t="shared" si="20"/>
        <v>36331.33</v>
      </c>
      <c r="J354" s="123">
        <f t="shared" si="20"/>
        <v>39760.6</v>
      </c>
    </row>
    <row r="355" spans="1:10" ht="19.5">
      <c r="A355" s="122"/>
      <c r="B355" s="122"/>
      <c r="C355" s="122"/>
      <c r="D355" s="123"/>
      <c r="E355" s="123"/>
      <c r="F355" s="123"/>
      <c r="G355" s="123"/>
      <c r="H355" s="123"/>
      <c r="I355" s="123"/>
      <c r="J355" s="123"/>
    </row>
    <row r="356" spans="1:10" ht="19.5">
      <c r="A356" s="122"/>
      <c r="B356" s="122"/>
      <c r="C356" s="122"/>
      <c r="D356" s="123"/>
      <c r="E356" s="123"/>
      <c r="F356" s="123"/>
      <c r="G356" s="123"/>
      <c r="H356" s="123"/>
      <c r="I356" s="123"/>
      <c r="J356" s="123"/>
    </row>
    <row r="357" spans="1:10" ht="19.5">
      <c r="A357" s="122" t="s">
        <v>745</v>
      </c>
      <c r="B357" s="122"/>
      <c r="C357" s="122"/>
      <c r="D357" s="123"/>
      <c r="E357" s="123"/>
      <c r="F357" s="123"/>
      <c r="G357" s="123"/>
      <c r="H357" s="123"/>
      <c r="I357" s="123"/>
      <c r="J357" s="123"/>
    </row>
    <row r="358" spans="1:10" ht="19.5">
      <c r="A358" s="122"/>
      <c r="B358" s="122"/>
      <c r="C358" s="122"/>
      <c r="D358" s="123"/>
      <c r="E358" s="123"/>
      <c r="F358" s="123"/>
      <c r="G358" s="123"/>
      <c r="H358" s="123"/>
      <c r="I358" s="123"/>
      <c r="J358" s="123"/>
    </row>
    <row r="359" spans="1:10" ht="19.5">
      <c r="A359" s="122" t="s">
        <v>746</v>
      </c>
      <c r="B359" s="122" t="s">
        <v>1082</v>
      </c>
      <c r="C359" s="122"/>
      <c r="D359" s="123">
        <v>22250</v>
      </c>
      <c r="E359" s="123">
        <v>24200</v>
      </c>
      <c r="F359" s="123">
        <v>20135.53</v>
      </c>
      <c r="G359" s="123">
        <v>26508.24</v>
      </c>
      <c r="H359" s="123">
        <v>27307.92</v>
      </c>
      <c r="I359" s="123"/>
      <c r="J359" s="123"/>
    </row>
    <row r="360" spans="1:10" ht="19.5">
      <c r="A360" s="122"/>
      <c r="B360" s="122"/>
      <c r="C360" s="122"/>
      <c r="D360" s="123"/>
      <c r="E360" s="123"/>
      <c r="F360" s="123"/>
      <c r="G360" s="123"/>
      <c r="H360" s="123"/>
      <c r="I360" s="123"/>
      <c r="J360" s="123"/>
    </row>
    <row r="361" spans="1:10" ht="19.5">
      <c r="A361" s="122"/>
      <c r="B361" s="122" t="s">
        <v>1</v>
      </c>
      <c r="C361" s="122"/>
      <c r="D361" s="123">
        <f>SUM(D359)</f>
        <v>22250</v>
      </c>
      <c r="E361" s="123">
        <f>SUM(E359)</f>
        <v>24200</v>
      </c>
      <c r="F361" s="123">
        <f>SUM(F359)</f>
        <v>20135.53</v>
      </c>
      <c r="G361" s="123">
        <f>SUM(G359)</f>
        <v>26508.24</v>
      </c>
      <c r="H361" s="123">
        <f>SUM(H359)</f>
        <v>27307.92</v>
      </c>
      <c r="I361" s="123"/>
      <c r="J361" s="123"/>
    </row>
    <row r="362" spans="1:10" ht="19.5">
      <c r="A362" s="122"/>
      <c r="B362" s="122"/>
      <c r="C362" s="122"/>
      <c r="D362" s="123"/>
      <c r="E362" s="123"/>
      <c r="F362" s="123"/>
      <c r="G362" s="123"/>
      <c r="H362" s="123"/>
      <c r="I362" s="123"/>
      <c r="J362" s="123"/>
    </row>
    <row r="363" spans="1:10" ht="19.5">
      <c r="A363" s="122" t="s">
        <v>171</v>
      </c>
      <c r="B363" s="122"/>
      <c r="C363" s="122"/>
      <c r="D363" s="123"/>
      <c r="E363" s="123"/>
      <c r="F363" s="123"/>
      <c r="G363" s="123"/>
      <c r="H363" s="123"/>
      <c r="I363" s="123"/>
      <c r="J363" s="123"/>
    </row>
    <row r="364" spans="1:10" ht="19.5">
      <c r="A364" s="122"/>
      <c r="B364" s="122"/>
      <c r="C364" s="122"/>
      <c r="D364" s="123"/>
      <c r="E364" s="123"/>
      <c r="F364" s="123"/>
      <c r="G364" s="123"/>
      <c r="H364" s="123"/>
      <c r="I364" s="123"/>
      <c r="J364" s="123"/>
    </row>
    <row r="365" spans="1:10" ht="19.5">
      <c r="A365" s="122" t="s">
        <v>390</v>
      </c>
      <c r="B365" s="122" t="s">
        <v>18</v>
      </c>
      <c r="C365" s="122"/>
      <c r="D365" s="123">
        <v>100</v>
      </c>
      <c r="E365" s="123">
        <v>100</v>
      </c>
      <c r="F365" s="123">
        <v>0</v>
      </c>
      <c r="G365" s="123">
        <v>0</v>
      </c>
      <c r="H365" s="123">
        <v>0</v>
      </c>
      <c r="I365" s="123">
        <v>0</v>
      </c>
      <c r="J365" s="123">
        <v>0</v>
      </c>
    </row>
    <row r="366" spans="1:10" ht="19.5">
      <c r="A366" s="122" t="s">
        <v>391</v>
      </c>
      <c r="B366" s="122" t="s">
        <v>1033</v>
      </c>
      <c r="C366" s="122"/>
      <c r="D366" s="123">
        <v>0</v>
      </c>
      <c r="E366" s="123">
        <v>2100</v>
      </c>
      <c r="F366" s="123">
        <v>0</v>
      </c>
      <c r="G366" s="123">
        <v>0</v>
      </c>
      <c r="H366" s="123">
        <v>0</v>
      </c>
      <c r="I366" s="123">
        <v>0</v>
      </c>
      <c r="J366" s="123">
        <v>0</v>
      </c>
    </row>
    <row r="367" spans="1:10" ht="19.5">
      <c r="A367" s="122" t="s">
        <v>20</v>
      </c>
      <c r="B367" s="122"/>
      <c r="C367" s="122"/>
      <c r="D367" s="123"/>
      <c r="E367" s="123"/>
      <c r="F367" s="123"/>
      <c r="G367" s="123"/>
      <c r="H367" s="123"/>
      <c r="I367" s="123"/>
      <c r="J367" s="123"/>
    </row>
    <row r="368" spans="1:10" ht="19.5">
      <c r="A368" s="122"/>
      <c r="B368" s="122" t="s">
        <v>1</v>
      </c>
      <c r="C368" s="122"/>
      <c r="D368" s="123">
        <f aca="true" t="shared" si="21" ref="D368:J368">SUM(D365:D366)</f>
        <v>100</v>
      </c>
      <c r="E368" s="123">
        <f t="shared" si="21"/>
        <v>2200</v>
      </c>
      <c r="F368" s="123">
        <f t="shared" si="21"/>
        <v>0</v>
      </c>
      <c r="G368" s="123">
        <f t="shared" si="21"/>
        <v>0</v>
      </c>
      <c r="H368" s="123">
        <f t="shared" si="21"/>
        <v>0</v>
      </c>
      <c r="I368" s="123">
        <f t="shared" si="21"/>
        <v>0</v>
      </c>
      <c r="J368" s="123">
        <f t="shared" si="21"/>
        <v>0</v>
      </c>
    </row>
    <row r="369" spans="1:10" ht="19.5">
      <c r="A369" s="122"/>
      <c r="B369" s="122"/>
      <c r="C369" s="122"/>
      <c r="D369" s="123"/>
      <c r="E369" s="123"/>
      <c r="F369" s="123"/>
      <c r="G369" s="123"/>
      <c r="H369" s="123"/>
      <c r="I369" s="123"/>
      <c r="J369" s="123"/>
    </row>
    <row r="370" spans="1:10" ht="19.5">
      <c r="A370" s="122" t="s">
        <v>727</v>
      </c>
      <c r="B370" s="122" t="s">
        <v>728</v>
      </c>
      <c r="C370" s="122"/>
      <c r="D370" s="123"/>
      <c r="E370" s="123"/>
      <c r="F370" s="123"/>
      <c r="G370" s="123"/>
      <c r="H370" s="123">
        <v>0</v>
      </c>
      <c r="I370" s="123">
        <v>2635</v>
      </c>
      <c r="J370" s="123"/>
    </row>
    <row r="371" spans="1:10" ht="19.5">
      <c r="A371" s="122"/>
      <c r="B371" s="122"/>
      <c r="C371" s="122"/>
      <c r="D371" s="123"/>
      <c r="E371" s="123"/>
      <c r="F371" s="123"/>
      <c r="G371" s="123"/>
      <c r="H371" s="123"/>
      <c r="I371" s="123"/>
      <c r="J371" s="123"/>
    </row>
    <row r="372" spans="1:10" ht="19.5">
      <c r="A372" s="122"/>
      <c r="B372" s="122" t="s">
        <v>1</v>
      </c>
      <c r="C372" s="122"/>
      <c r="D372" s="123"/>
      <c r="E372" s="123"/>
      <c r="F372" s="123"/>
      <c r="G372" s="123"/>
      <c r="H372" s="123">
        <v>0</v>
      </c>
      <c r="I372" s="123">
        <v>2635</v>
      </c>
      <c r="J372" s="123"/>
    </row>
    <row r="373" spans="1:10" ht="19.5">
      <c r="A373" s="122"/>
      <c r="B373" s="122"/>
      <c r="C373" s="122"/>
      <c r="D373" s="123"/>
      <c r="E373" s="123"/>
      <c r="F373" s="123"/>
      <c r="G373" s="123"/>
      <c r="H373" s="123"/>
      <c r="I373" s="123"/>
      <c r="J373" s="123"/>
    </row>
    <row r="374" spans="1:10" ht="19.5">
      <c r="A374" s="122" t="s">
        <v>161</v>
      </c>
      <c r="B374" s="122"/>
      <c r="C374" s="122"/>
      <c r="D374" s="123"/>
      <c r="E374" s="123"/>
      <c r="F374" s="123"/>
      <c r="G374" s="123"/>
      <c r="H374" s="123"/>
      <c r="I374" s="123"/>
      <c r="J374" s="123"/>
    </row>
    <row r="375" spans="1:10" ht="19.5">
      <c r="A375" s="122"/>
      <c r="B375" s="122"/>
      <c r="C375" s="122"/>
      <c r="D375" s="123"/>
      <c r="E375" s="123"/>
      <c r="F375" s="123"/>
      <c r="G375" s="123"/>
      <c r="H375" s="123"/>
      <c r="I375" s="123"/>
      <c r="J375" s="123"/>
    </row>
    <row r="376" spans="1:10" ht="19.5">
      <c r="A376" s="122" t="s">
        <v>476</v>
      </c>
      <c r="B376" s="122" t="s">
        <v>435</v>
      </c>
      <c r="C376" s="122"/>
      <c r="D376" s="123">
        <v>25000</v>
      </c>
      <c r="E376" s="123">
        <v>25000</v>
      </c>
      <c r="F376" s="123">
        <v>25000</v>
      </c>
      <c r="G376" s="123">
        <v>25000</v>
      </c>
      <c r="H376" s="123">
        <v>25000</v>
      </c>
      <c r="I376" s="123">
        <v>25000</v>
      </c>
      <c r="J376" s="123">
        <v>25000</v>
      </c>
    </row>
    <row r="377" spans="1:10" ht="19.5">
      <c r="A377" s="137" t="s">
        <v>729</v>
      </c>
      <c r="B377" s="137" t="s">
        <v>730</v>
      </c>
      <c r="C377" s="137"/>
      <c r="D377" s="138">
        <v>0</v>
      </c>
      <c r="E377" s="138">
        <v>0</v>
      </c>
      <c r="F377" s="138">
        <v>0</v>
      </c>
      <c r="G377" s="138">
        <v>0</v>
      </c>
      <c r="H377" s="125">
        <v>0</v>
      </c>
      <c r="I377" s="123">
        <v>5000</v>
      </c>
      <c r="J377" s="123"/>
    </row>
    <row r="378" spans="1:10" ht="19.5">
      <c r="A378" s="122" t="s">
        <v>392</v>
      </c>
      <c r="B378" s="122" t="s">
        <v>696</v>
      </c>
      <c r="C378" s="122" t="s">
        <v>636</v>
      </c>
      <c r="D378" s="123">
        <v>57000</v>
      </c>
      <c r="E378" s="123">
        <v>55000</v>
      </c>
      <c r="F378" s="123">
        <v>0</v>
      </c>
      <c r="G378" s="123">
        <v>64743.95</v>
      </c>
      <c r="H378" s="123">
        <v>60348.64</v>
      </c>
      <c r="I378" s="123">
        <v>0</v>
      </c>
      <c r="J378" s="123">
        <v>0</v>
      </c>
    </row>
    <row r="379" spans="1:10" ht="19.5">
      <c r="A379" s="122" t="s">
        <v>443</v>
      </c>
      <c r="B379" s="122" t="s">
        <v>444</v>
      </c>
      <c r="C379" s="122"/>
      <c r="D379" s="123">
        <v>15000</v>
      </c>
      <c r="E379" s="123">
        <v>15000</v>
      </c>
      <c r="F379" s="123">
        <v>15000</v>
      </c>
      <c r="G379" s="123">
        <v>15000</v>
      </c>
      <c r="H379" s="123">
        <v>15000</v>
      </c>
      <c r="I379" s="123">
        <v>10000</v>
      </c>
      <c r="J379" s="123">
        <v>0</v>
      </c>
    </row>
    <row r="380" spans="1:10" ht="19.5">
      <c r="A380" s="122" t="s">
        <v>681</v>
      </c>
      <c r="B380" s="122" t="s">
        <v>682</v>
      </c>
      <c r="C380" s="122"/>
      <c r="D380" s="123">
        <v>5000</v>
      </c>
      <c r="E380" s="123">
        <v>5000</v>
      </c>
      <c r="F380" s="123">
        <v>5000</v>
      </c>
      <c r="G380" s="123">
        <v>5000</v>
      </c>
      <c r="H380" s="123">
        <v>5000</v>
      </c>
      <c r="I380" s="123">
        <v>0</v>
      </c>
      <c r="J380" s="123">
        <v>0</v>
      </c>
    </row>
    <row r="381" spans="1:10" ht="19.5">
      <c r="A381" s="122"/>
      <c r="B381" s="122"/>
      <c r="C381" s="122"/>
      <c r="D381" s="123"/>
      <c r="E381" s="123"/>
      <c r="F381" s="123"/>
      <c r="G381" s="123"/>
      <c r="H381" s="123"/>
      <c r="I381" s="123"/>
      <c r="J381" s="123"/>
    </row>
    <row r="382" spans="1:10" ht="19.5">
      <c r="A382" s="122"/>
      <c r="B382" s="122" t="s">
        <v>1</v>
      </c>
      <c r="C382" s="122"/>
      <c r="D382" s="123">
        <f aca="true" t="shared" si="22" ref="D382:J382">SUM(D376:D381)</f>
        <v>102000</v>
      </c>
      <c r="E382" s="123">
        <f t="shared" si="22"/>
        <v>100000</v>
      </c>
      <c r="F382" s="123">
        <f t="shared" si="22"/>
        <v>45000</v>
      </c>
      <c r="G382" s="123">
        <f t="shared" si="22"/>
        <v>109743.95</v>
      </c>
      <c r="H382" s="123">
        <f t="shared" si="22"/>
        <v>105348.64</v>
      </c>
      <c r="I382" s="123">
        <f t="shared" si="22"/>
        <v>40000</v>
      </c>
      <c r="J382" s="123">
        <f t="shared" si="22"/>
        <v>25000</v>
      </c>
    </row>
    <row r="383" spans="1:10" ht="19.5">
      <c r="A383" s="122"/>
      <c r="B383" s="122"/>
      <c r="C383" s="122"/>
      <c r="D383" s="123"/>
      <c r="E383" s="123"/>
      <c r="F383" s="123"/>
      <c r="G383" s="123"/>
      <c r="H383" s="123"/>
      <c r="I383" s="123"/>
      <c r="J383" s="123"/>
    </row>
    <row r="384" spans="1:10" ht="19.5">
      <c r="A384" s="122"/>
      <c r="B384" s="122"/>
      <c r="C384" s="122"/>
      <c r="D384" s="123"/>
      <c r="E384" s="123"/>
      <c r="F384" s="123"/>
      <c r="G384" s="123"/>
      <c r="H384" s="123"/>
      <c r="I384" s="123"/>
      <c r="J384" s="123"/>
    </row>
    <row r="385" spans="1:10" ht="19.5">
      <c r="A385" s="122" t="s">
        <v>477</v>
      </c>
      <c r="B385" s="122"/>
      <c r="C385" s="122"/>
      <c r="D385" s="123"/>
      <c r="E385" s="123"/>
      <c r="F385" s="123"/>
      <c r="G385" s="123"/>
      <c r="H385" s="123"/>
      <c r="I385" s="123"/>
      <c r="J385" s="123">
        <v>19.61</v>
      </c>
    </row>
    <row r="386" spans="1:10" ht="19.5">
      <c r="A386" s="122"/>
      <c r="B386" s="122"/>
      <c r="C386" s="122"/>
      <c r="D386" s="123"/>
      <c r="E386" s="123"/>
      <c r="F386" s="123"/>
      <c r="G386" s="123"/>
      <c r="H386" s="123"/>
      <c r="I386" s="123"/>
      <c r="J386" s="123"/>
    </row>
    <row r="387" spans="1:10" ht="19.5">
      <c r="A387" s="122"/>
      <c r="B387" s="122"/>
      <c r="C387" s="122"/>
      <c r="D387" s="123"/>
      <c r="E387" s="123"/>
      <c r="F387" s="123"/>
      <c r="G387" s="123"/>
      <c r="H387" s="123"/>
      <c r="I387" s="123"/>
      <c r="J387" s="123"/>
    </row>
    <row r="388" spans="1:10" ht="19.5">
      <c r="A388" s="122" t="s">
        <v>6</v>
      </c>
      <c r="B388" s="122"/>
      <c r="C388" s="122"/>
      <c r="D388" s="123">
        <f aca="true" t="shared" si="23" ref="D388:J388">SUM(D107+D147+D175+D196+D200+D207+D214+D231+D238+D270+D293+D334+D354+D361+D368+D382)</f>
        <v>1666845</v>
      </c>
      <c r="E388" s="123">
        <f t="shared" si="23"/>
        <v>1589504</v>
      </c>
      <c r="F388" s="123">
        <f t="shared" si="23"/>
        <v>1252910.16</v>
      </c>
      <c r="G388" s="123">
        <f t="shared" si="23"/>
        <v>1606584.3800000001</v>
      </c>
      <c r="H388" s="123">
        <f t="shared" si="23"/>
        <v>1409569.57</v>
      </c>
      <c r="I388" s="123">
        <f t="shared" si="23"/>
        <v>1320549.0099999998</v>
      </c>
      <c r="J388" s="123">
        <f t="shared" si="23"/>
        <v>1106386.4400000002</v>
      </c>
    </row>
    <row r="389" spans="1:10" ht="19.5">
      <c r="A389" s="122" t="s">
        <v>7</v>
      </c>
      <c r="B389" s="122"/>
      <c r="C389" s="122"/>
      <c r="D389" s="123">
        <f aca="true" t="shared" si="24" ref="D389:J389">SUM(D98)</f>
        <v>1696605</v>
      </c>
      <c r="E389" s="123">
        <f t="shared" si="24"/>
        <v>1615320</v>
      </c>
      <c r="F389" s="123">
        <f t="shared" si="24"/>
        <v>1523744.73</v>
      </c>
      <c r="G389" s="123">
        <f t="shared" si="24"/>
        <v>1694503.0899999999</v>
      </c>
      <c r="H389" s="123">
        <f t="shared" si="24"/>
        <v>1682033.9200000002</v>
      </c>
      <c r="I389" s="123">
        <f t="shared" si="24"/>
        <v>1359331.5999999999</v>
      </c>
      <c r="J389" s="123">
        <f t="shared" si="24"/>
        <v>1376748.1400000001</v>
      </c>
    </row>
    <row r="390" spans="1:10" ht="19.5">
      <c r="A390" s="122" t="s">
        <v>20</v>
      </c>
      <c r="B390" s="122"/>
      <c r="C390" s="122"/>
      <c r="D390" s="123"/>
      <c r="E390" s="123"/>
      <c r="F390" s="123"/>
      <c r="G390" s="123"/>
      <c r="H390" s="123"/>
      <c r="I390" s="123"/>
      <c r="J390" s="123"/>
    </row>
    <row r="391" spans="1:10" ht="19.5">
      <c r="A391" s="122"/>
      <c r="B391" s="122" t="s">
        <v>393</v>
      </c>
      <c r="C391" s="122"/>
      <c r="D391" s="123">
        <f aca="true" t="shared" si="25" ref="D391:J391">SUM(D389-D388)</f>
        <v>29760</v>
      </c>
      <c r="E391" s="123">
        <f>SUM(E389-E388)</f>
        <v>25816</v>
      </c>
      <c r="F391" s="123">
        <f t="shared" si="25"/>
        <v>270834.57000000007</v>
      </c>
      <c r="G391" s="123">
        <f t="shared" si="25"/>
        <v>87918.70999999973</v>
      </c>
      <c r="H391" s="123">
        <f t="shared" si="25"/>
        <v>272464.3500000001</v>
      </c>
      <c r="I391" s="123">
        <f t="shared" si="25"/>
        <v>38782.590000000084</v>
      </c>
      <c r="J391" s="123">
        <f t="shared" si="25"/>
        <v>270361.69999999995</v>
      </c>
    </row>
    <row r="392" spans="1:10" ht="19.5">
      <c r="A392" s="122"/>
      <c r="B392" s="122"/>
      <c r="C392" s="122"/>
      <c r="D392" s="123"/>
      <c r="E392" s="123"/>
      <c r="F392" s="123"/>
      <c r="G392" s="123"/>
      <c r="H392" s="123"/>
      <c r="I392" s="123"/>
      <c r="J392" s="123"/>
    </row>
    <row r="393" spans="1:10" ht="19.5">
      <c r="A393" s="122"/>
      <c r="B393" s="122"/>
      <c r="C393" s="122"/>
      <c r="D393" s="123"/>
      <c r="E393" s="123"/>
      <c r="F393" s="123"/>
      <c r="G393" s="123"/>
      <c r="H393" s="123"/>
      <c r="I393" s="123"/>
      <c r="J393" s="123"/>
    </row>
    <row r="394" spans="1:10" ht="19.5">
      <c r="A394" s="122" t="s">
        <v>455</v>
      </c>
      <c r="B394" s="122"/>
      <c r="C394" s="122"/>
      <c r="D394" s="123"/>
      <c r="E394" s="123"/>
      <c r="F394" s="123"/>
      <c r="G394" s="123"/>
      <c r="H394" s="123"/>
      <c r="I394" s="123"/>
      <c r="J394" s="123"/>
    </row>
    <row r="395" spans="1:10" ht="19.5">
      <c r="A395" s="122"/>
      <c r="B395" s="123" t="s">
        <v>458</v>
      </c>
      <c r="C395" s="123"/>
      <c r="D395" s="123"/>
      <c r="E395" s="123"/>
      <c r="F395" s="123"/>
      <c r="G395" s="123"/>
      <c r="H395" s="123"/>
      <c r="I395" s="123"/>
      <c r="J395" s="123"/>
    </row>
    <row r="396" spans="1:10" ht="19.5">
      <c r="A396" s="131" t="s">
        <v>20</v>
      </c>
      <c r="B396" s="98"/>
      <c r="C396" s="123"/>
      <c r="D396" s="123"/>
      <c r="E396" s="123"/>
      <c r="F396" s="123"/>
      <c r="G396" s="123"/>
      <c r="H396" s="123"/>
      <c r="I396" s="122"/>
      <c r="J396" s="122"/>
    </row>
    <row r="397" spans="1:10" ht="19.5">
      <c r="A397" s="131" t="s">
        <v>20</v>
      </c>
      <c r="B397" s="98"/>
      <c r="C397" s="123"/>
      <c r="D397" s="123"/>
      <c r="E397" s="123"/>
      <c r="F397" s="123"/>
      <c r="G397" s="123"/>
      <c r="H397" s="123"/>
      <c r="I397" s="122"/>
      <c r="J397" s="122"/>
    </row>
    <row r="398" spans="1:10" ht="19.5">
      <c r="A398" s="131" t="s">
        <v>20</v>
      </c>
      <c r="B398" s="123"/>
      <c r="C398" s="123"/>
      <c r="D398" s="123"/>
      <c r="E398" s="123"/>
      <c r="F398" s="123"/>
      <c r="G398" s="123"/>
      <c r="H398" s="123"/>
      <c r="I398" s="122"/>
      <c r="J398" s="122"/>
    </row>
    <row r="399" spans="1:10" ht="19.5">
      <c r="A399" s="131" t="s">
        <v>20</v>
      </c>
      <c r="B399" s="123"/>
      <c r="C399" s="123"/>
      <c r="D399" s="123"/>
      <c r="E399" s="123"/>
      <c r="F399" s="123"/>
      <c r="G399" s="123"/>
      <c r="H399" s="123"/>
      <c r="I399" s="122"/>
      <c r="J399" s="122"/>
    </row>
    <row r="400" spans="1:10" ht="19.5">
      <c r="A400" s="131" t="s">
        <v>20</v>
      </c>
      <c r="B400" s="122" t="s">
        <v>20</v>
      </c>
      <c r="C400" s="122"/>
      <c r="D400" s="123"/>
      <c r="E400" s="123"/>
      <c r="F400" s="123"/>
      <c r="G400" s="123"/>
      <c r="H400" s="123"/>
      <c r="I400" s="122"/>
      <c r="J400" s="122"/>
    </row>
    <row r="401" spans="1:10" ht="19.5">
      <c r="A401" s="122" t="s">
        <v>20</v>
      </c>
      <c r="B401" s="122"/>
      <c r="C401" s="122"/>
      <c r="D401" s="123"/>
      <c r="E401" s="123"/>
      <c r="F401" s="123"/>
      <c r="G401" s="123"/>
      <c r="H401" s="123"/>
      <c r="I401" s="123"/>
      <c r="J401" s="123"/>
    </row>
    <row r="402" spans="1:10" ht="19.5">
      <c r="A402" s="122" t="s">
        <v>20</v>
      </c>
      <c r="B402" s="122" t="s">
        <v>20</v>
      </c>
      <c r="C402" s="122"/>
      <c r="D402" s="123"/>
      <c r="E402" s="123"/>
      <c r="F402" s="123"/>
      <c r="G402" s="123"/>
      <c r="H402" s="123"/>
      <c r="I402" s="123"/>
      <c r="J402" s="123"/>
    </row>
  </sheetData>
  <sheetProtection/>
  <printOptions gridLines="1" headings="1"/>
  <pageMargins left="0.7" right="0.7" top="0.75" bottom="0.75" header="0.3" footer="0.3"/>
  <pageSetup fitToHeight="0" fitToWidth="1" horizontalDpi="300" verticalDpi="300" orientation="landscape" scale="49" r:id="rId1"/>
  <headerFooter alignWithMargins="0">
    <oddHeader>&amp;C&amp;"MS Sans Serif,Bold" 01 - GENERAL FUND
2018  BUDGET</oddHeader>
    <oddFooter>&amp;L&amp;"MS Sans Serif,Bold"GENERAL FUND&amp;C&amp;"MS Sans Serif,Bold"Page   &amp;P
&amp;R&amp;"MS Sans Serif,Bold"&amp;11  Revised  &amp;D</oddFooter>
  </headerFooter>
  <rowBreaks count="10" manualBreakCount="10">
    <brk id="41" max="9" man="1"/>
    <brk id="80" max="9" man="1"/>
    <brk id="98" max="9" man="1"/>
    <brk id="147" max="9" man="1"/>
    <brk id="196" max="9" man="1"/>
    <brk id="238" max="255" man="1"/>
    <brk id="270" max="9" man="1"/>
    <brk id="293" max="9" man="1"/>
    <brk id="334" max="255" man="1"/>
    <brk id="382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IV76"/>
  <sheetViews>
    <sheetView workbookViewId="0" topLeftCell="A1">
      <pane ySplit="1" topLeftCell="A2" activePane="bottomLeft" state="frozen"/>
      <selection pane="topLeft" activeCell="A1" sqref="A1"/>
      <selection pane="bottomLeft" activeCell="C28" sqref="C28"/>
    </sheetView>
  </sheetViews>
  <sheetFormatPr defaultColWidth="9.140625" defaultRowHeight="12.75"/>
  <cols>
    <col min="1" max="1" width="25.421875" style="19" customWidth="1"/>
    <col min="2" max="2" width="35.421875" style="15" customWidth="1"/>
    <col min="3" max="4" width="22.140625" style="15" customWidth="1"/>
    <col min="5" max="5" width="19.7109375" style="15" customWidth="1"/>
    <col min="6" max="6" width="19.00390625" style="18" customWidth="1"/>
    <col min="7" max="7" width="19.421875" style="15" customWidth="1"/>
    <col min="8" max="8" width="19.28125" style="18" customWidth="1"/>
    <col min="9" max="9" width="19.421875" style="18" customWidth="1"/>
    <col min="10" max="16384" width="9.140625" style="15" customWidth="1"/>
  </cols>
  <sheetData>
    <row r="1" spans="1:9" s="16" customFormat="1" ht="71.25" customHeight="1" thickBot="1" thickTop="1">
      <c r="A1" s="6" t="s">
        <v>10</v>
      </c>
      <c r="B1" s="12" t="s">
        <v>9</v>
      </c>
      <c r="C1" s="13" t="s">
        <v>977</v>
      </c>
      <c r="D1" s="13" t="s">
        <v>860</v>
      </c>
      <c r="E1" s="13" t="s">
        <v>1075</v>
      </c>
      <c r="F1" s="13" t="s">
        <v>978</v>
      </c>
      <c r="G1" s="13" t="s">
        <v>861</v>
      </c>
      <c r="H1" s="13" t="s">
        <v>747</v>
      </c>
      <c r="I1" s="13" t="s">
        <v>194</v>
      </c>
    </row>
    <row r="2" s="64" customFormat="1" ht="20.25" thickTop="1">
      <c r="A2" s="64" t="s">
        <v>539</v>
      </c>
    </row>
    <row r="3" s="64" customFormat="1" ht="19.5"/>
    <row r="4" spans="1:256" s="64" customFormat="1" ht="19.5">
      <c r="A4" s="64" t="s">
        <v>765</v>
      </c>
      <c r="B4" s="64" t="s">
        <v>766</v>
      </c>
      <c r="C4" s="62">
        <v>57000</v>
      </c>
      <c r="D4" s="62">
        <v>55000</v>
      </c>
      <c r="E4" s="62">
        <v>0</v>
      </c>
      <c r="F4" s="62">
        <v>64743.95</v>
      </c>
      <c r="G4" s="62">
        <v>0</v>
      </c>
      <c r="H4" s="62"/>
      <c r="I4" s="62"/>
      <c r="IV4" s="64">
        <f>SUM(E4:IU4)</f>
        <v>64743.95</v>
      </c>
    </row>
    <row r="5" spans="1:256" s="64" customFormat="1" ht="19.5">
      <c r="A5" s="64" t="s">
        <v>557</v>
      </c>
      <c r="B5" s="64" t="s">
        <v>529</v>
      </c>
      <c r="C5" s="62">
        <v>0</v>
      </c>
      <c r="D5" s="62">
        <v>0</v>
      </c>
      <c r="E5" s="62">
        <v>0</v>
      </c>
      <c r="F5" s="62">
        <v>123000</v>
      </c>
      <c r="G5" s="62">
        <v>0</v>
      </c>
      <c r="H5" s="62">
        <v>0</v>
      </c>
      <c r="I5" s="62">
        <v>0</v>
      </c>
      <c r="IV5" s="64">
        <f>SUM(E5:IU5)</f>
        <v>123000</v>
      </c>
    </row>
    <row r="6" spans="1:9" s="64" customFormat="1" ht="19.5">
      <c r="A6" s="64" t="s">
        <v>763</v>
      </c>
      <c r="B6" s="64" t="s">
        <v>524</v>
      </c>
      <c r="C6" s="62">
        <v>0</v>
      </c>
      <c r="D6" s="62">
        <v>0</v>
      </c>
      <c r="E6" s="62">
        <v>0</v>
      </c>
      <c r="F6" s="62">
        <v>0</v>
      </c>
      <c r="G6" s="62">
        <v>60348.64</v>
      </c>
      <c r="H6" s="62">
        <v>680000</v>
      </c>
      <c r="I6" s="62"/>
    </row>
    <row r="7" spans="1:9" s="64" customFormat="1" ht="19.5">
      <c r="A7" s="64" t="s">
        <v>560</v>
      </c>
      <c r="B7" s="64" t="s">
        <v>561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541403</v>
      </c>
    </row>
    <row r="8" spans="3:9" s="64" customFormat="1" ht="19.5">
      <c r="C8" s="62"/>
      <c r="D8" s="62"/>
      <c r="E8" s="62"/>
      <c r="F8" s="62"/>
      <c r="G8" s="62"/>
      <c r="H8" s="62"/>
      <c r="I8" s="62"/>
    </row>
    <row r="9" spans="2:9" s="64" customFormat="1" ht="19.5">
      <c r="B9" s="64" t="s">
        <v>1</v>
      </c>
      <c r="C9" s="62">
        <f>SUM(C4:C7)</f>
        <v>57000</v>
      </c>
      <c r="D9" s="62">
        <f>SUM(D4:D7)</f>
        <v>55000</v>
      </c>
      <c r="E9" s="62">
        <f>SUM(E4:E7)</f>
        <v>0</v>
      </c>
      <c r="F9" s="62">
        <f>SUM(F4:F7)</f>
        <v>187743.95</v>
      </c>
      <c r="G9" s="62">
        <f>SUM(G4:G7)</f>
        <v>60348.64</v>
      </c>
      <c r="H9" s="62">
        <f>SUM(H5:H7)</f>
        <v>680000</v>
      </c>
      <c r="I9" s="62">
        <f>SUM(I5:I7)</f>
        <v>541403</v>
      </c>
    </row>
    <row r="10" spans="6:9" s="64" customFormat="1" ht="19.5">
      <c r="F10" s="62"/>
      <c r="G10" s="62"/>
      <c r="H10" s="62"/>
      <c r="I10" s="62"/>
    </row>
    <row r="11" spans="1:9" ht="19.5">
      <c r="A11" s="7"/>
      <c r="B11" s="2"/>
      <c r="C11" s="66"/>
      <c r="D11" s="66"/>
      <c r="E11" s="66"/>
      <c r="F11" s="4"/>
      <c r="G11" s="66"/>
      <c r="H11" s="4"/>
      <c r="I11" s="4"/>
    </row>
    <row r="12" spans="1:9" ht="19.5">
      <c r="A12" s="10" t="s">
        <v>2</v>
      </c>
      <c r="B12" s="2"/>
      <c r="C12" s="66"/>
      <c r="D12" s="66"/>
      <c r="E12" s="66"/>
      <c r="F12" s="4"/>
      <c r="G12" s="66"/>
      <c r="H12" s="4"/>
      <c r="I12" s="4"/>
    </row>
    <row r="13" spans="1:9" ht="19.5">
      <c r="A13" s="7"/>
      <c r="B13" s="2"/>
      <c r="C13" s="66"/>
      <c r="D13" s="66"/>
      <c r="E13" s="66"/>
      <c r="F13" s="4"/>
      <c r="G13" s="66"/>
      <c r="H13" s="4"/>
      <c r="I13" s="4"/>
    </row>
    <row r="14" spans="1:9" ht="19.5">
      <c r="A14" s="156" t="s">
        <v>558</v>
      </c>
      <c r="B14" s="2" t="s">
        <v>127</v>
      </c>
      <c r="C14" s="66">
        <v>20</v>
      </c>
      <c r="D14" s="66">
        <v>20</v>
      </c>
      <c r="E14" s="119">
        <v>45.69</v>
      </c>
      <c r="F14" s="4">
        <v>139.01</v>
      </c>
      <c r="G14" s="66">
        <v>134.81</v>
      </c>
      <c r="H14" s="4">
        <v>1724.57</v>
      </c>
      <c r="I14" s="4">
        <v>1687.47</v>
      </c>
    </row>
    <row r="15" spans="1:9" ht="19.5">
      <c r="A15" s="7"/>
      <c r="B15" s="2"/>
      <c r="C15" s="66"/>
      <c r="D15" s="66"/>
      <c r="E15" s="66"/>
      <c r="F15" s="4"/>
      <c r="G15" s="66"/>
      <c r="H15" s="4"/>
      <c r="I15" s="4"/>
    </row>
    <row r="16" spans="1:9" ht="19.5">
      <c r="A16" s="7"/>
      <c r="B16" s="2" t="s">
        <v>1</v>
      </c>
      <c r="C16" s="4">
        <f aca="true" t="shared" si="0" ref="C16:I16">SUM(C14)</f>
        <v>20</v>
      </c>
      <c r="D16" s="4">
        <f>SUM(D14)</f>
        <v>20</v>
      </c>
      <c r="E16" s="4">
        <f t="shared" si="0"/>
        <v>45.69</v>
      </c>
      <c r="F16" s="4">
        <f t="shared" si="0"/>
        <v>139.01</v>
      </c>
      <c r="G16" s="4">
        <f t="shared" si="0"/>
        <v>134.81</v>
      </c>
      <c r="H16" s="4">
        <f t="shared" si="0"/>
        <v>1724.57</v>
      </c>
      <c r="I16" s="4">
        <f t="shared" si="0"/>
        <v>1687.47</v>
      </c>
    </row>
    <row r="17" spans="1:9" ht="19.5">
      <c r="A17" s="7"/>
      <c r="B17" s="2"/>
      <c r="C17" s="66"/>
      <c r="D17" s="66"/>
      <c r="E17" s="66"/>
      <c r="F17" s="4"/>
      <c r="G17" s="66"/>
      <c r="H17" s="4"/>
      <c r="I17" s="4"/>
    </row>
    <row r="18" spans="1:9" ht="19.5">
      <c r="A18" s="7"/>
      <c r="B18" s="1" t="s">
        <v>3</v>
      </c>
      <c r="C18" s="4">
        <f aca="true" t="shared" si="1" ref="C18:I18">SUM(C9+C16)</f>
        <v>57020</v>
      </c>
      <c r="D18" s="4">
        <f>SUM(D9+D16)</f>
        <v>55020</v>
      </c>
      <c r="E18" s="4">
        <f t="shared" si="1"/>
        <v>45.69</v>
      </c>
      <c r="F18" s="4">
        <f t="shared" si="1"/>
        <v>187882.96000000002</v>
      </c>
      <c r="G18" s="4">
        <f t="shared" si="1"/>
        <v>60483.45</v>
      </c>
      <c r="H18" s="4">
        <f t="shared" si="1"/>
        <v>681724.57</v>
      </c>
      <c r="I18" s="4">
        <f t="shared" si="1"/>
        <v>543090.47</v>
      </c>
    </row>
    <row r="19" spans="1:9" ht="19.5">
      <c r="A19" s="7"/>
      <c r="B19" s="2"/>
      <c r="C19" s="66"/>
      <c r="D19" s="66"/>
      <c r="E19" s="66"/>
      <c r="F19" s="4"/>
      <c r="G19" s="66"/>
      <c r="H19" s="4"/>
      <c r="I19" s="4"/>
    </row>
    <row r="20" spans="1:9" ht="19.5">
      <c r="A20" s="7"/>
      <c r="B20" s="2"/>
      <c r="C20" s="66"/>
      <c r="D20" s="66"/>
      <c r="E20" s="66"/>
      <c r="F20" s="4"/>
      <c r="G20" s="66"/>
      <c r="H20" s="4"/>
      <c r="I20" s="4"/>
    </row>
    <row r="21" spans="1:9" ht="19.5">
      <c r="A21" s="7"/>
      <c r="B21" s="2" t="s">
        <v>11</v>
      </c>
      <c r="C21" s="66"/>
      <c r="D21" s="66"/>
      <c r="E21" s="66"/>
      <c r="F21" s="4"/>
      <c r="G21" s="66"/>
      <c r="H21" s="4"/>
      <c r="I21" s="4"/>
    </row>
    <row r="22" spans="1:9" ht="19.5">
      <c r="A22" s="7"/>
      <c r="B22" s="2"/>
      <c r="C22" s="66"/>
      <c r="D22" s="66"/>
      <c r="E22" s="66"/>
      <c r="F22" s="4"/>
      <c r="G22" s="66"/>
      <c r="H22" s="4"/>
      <c r="I22" s="4"/>
    </row>
    <row r="23" spans="1:9" ht="19.5">
      <c r="A23" s="11" t="s">
        <v>11</v>
      </c>
      <c r="B23" s="14"/>
      <c r="C23" s="68"/>
      <c r="D23" s="68"/>
      <c r="E23" s="68"/>
      <c r="F23" s="36"/>
      <c r="G23" s="68"/>
      <c r="H23" s="4"/>
      <c r="I23" s="4"/>
    </row>
    <row r="24" spans="1:9" ht="19.5">
      <c r="A24" s="7"/>
      <c r="B24" s="2"/>
      <c r="C24" s="66"/>
      <c r="D24" s="66"/>
      <c r="E24" s="66"/>
      <c r="F24" s="4"/>
      <c r="G24" s="66"/>
      <c r="H24" s="4"/>
      <c r="I24" s="4"/>
    </row>
    <row r="25" spans="1:9" ht="19.5">
      <c r="A25" s="114" t="s">
        <v>906</v>
      </c>
      <c r="B25" s="2" t="s">
        <v>907</v>
      </c>
      <c r="C25" s="66">
        <v>0</v>
      </c>
      <c r="D25" s="66">
        <v>0</v>
      </c>
      <c r="E25" s="66">
        <v>0</v>
      </c>
      <c r="F25" s="4">
        <v>0</v>
      </c>
      <c r="G25" s="66">
        <v>0</v>
      </c>
      <c r="H25" s="4"/>
      <c r="I25" s="4"/>
    </row>
    <row r="26" spans="1:9" ht="19.5">
      <c r="A26" s="114" t="s">
        <v>958</v>
      </c>
      <c r="B26" s="2" t="s">
        <v>687</v>
      </c>
      <c r="C26" s="66">
        <v>0</v>
      </c>
      <c r="D26" s="66">
        <v>0</v>
      </c>
      <c r="E26" s="66">
        <v>0</v>
      </c>
      <c r="F26" s="4">
        <v>110.7</v>
      </c>
      <c r="G26" s="66"/>
      <c r="H26" s="4"/>
      <c r="I26" s="4"/>
    </row>
    <row r="27" spans="1:9" ht="19.5">
      <c r="A27" s="114" t="s">
        <v>908</v>
      </c>
      <c r="B27" s="2" t="s">
        <v>909</v>
      </c>
      <c r="C27" s="174">
        <v>1000</v>
      </c>
      <c r="D27" s="174">
        <v>5000</v>
      </c>
      <c r="E27" s="66">
        <v>8240</v>
      </c>
      <c r="F27" s="4">
        <v>5589</v>
      </c>
      <c r="G27" s="66">
        <v>0</v>
      </c>
      <c r="H27" s="4"/>
      <c r="I27" s="4"/>
    </row>
    <row r="28" spans="1:9" ht="19.5">
      <c r="A28" s="156" t="s">
        <v>562</v>
      </c>
      <c r="B28" s="2" t="s">
        <v>563</v>
      </c>
      <c r="C28" s="62">
        <v>0</v>
      </c>
      <c r="D28" s="62">
        <v>0</v>
      </c>
      <c r="E28" s="62">
        <v>0</v>
      </c>
      <c r="F28" s="4">
        <v>0</v>
      </c>
      <c r="G28" s="62">
        <v>0</v>
      </c>
      <c r="H28" s="4">
        <v>0</v>
      </c>
      <c r="I28" s="4">
        <v>9895.28</v>
      </c>
    </row>
    <row r="29" spans="1:9" ht="19.5">
      <c r="A29" s="156" t="s">
        <v>559</v>
      </c>
      <c r="B29" s="2" t="s">
        <v>527</v>
      </c>
      <c r="C29" s="66">
        <v>0</v>
      </c>
      <c r="D29" s="66">
        <v>0</v>
      </c>
      <c r="E29" s="66">
        <v>0</v>
      </c>
      <c r="F29" s="4">
        <v>122253</v>
      </c>
      <c r="G29" s="66">
        <v>21124</v>
      </c>
      <c r="H29" s="4">
        <v>99368.34</v>
      </c>
      <c r="I29" s="4">
        <v>0</v>
      </c>
    </row>
    <row r="30" spans="1:9" ht="19.5">
      <c r="A30" s="156" t="s">
        <v>910</v>
      </c>
      <c r="B30" s="2" t="s">
        <v>911</v>
      </c>
      <c r="C30" s="174">
        <v>0</v>
      </c>
      <c r="D30" s="174">
        <v>0</v>
      </c>
      <c r="E30" s="66">
        <v>0</v>
      </c>
      <c r="F30" s="4">
        <v>250</v>
      </c>
      <c r="G30" s="66">
        <v>0</v>
      </c>
      <c r="H30" s="4"/>
      <c r="I30" s="4"/>
    </row>
    <row r="31" spans="1:9" ht="19.5">
      <c r="A31" s="156" t="s">
        <v>912</v>
      </c>
      <c r="B31" s="2" t="s">
        <v>913</v>
      </c>
      <c r="C31" s="66">
        <v>25000</v>
      </c>
      <c r="D31" s="66">
        <v>24000</v>
      </c>
      <c r="E31" s="66">
        <v>17644.09</v>
      </c>
      <c r="F31" s="4">
        <v>23027.46</v>
      </c>
      <c r="G31" s="66">
        <v>0</v>
      </c>
      <c r="H31" s="4"/>
      <c r="I31" s="4"/>
    </row>
    <row r="32" spans="1:9" ht="19.5">
      <c r="A32" s="156" t="s">
        <v>914</v>
      </c>
      <c r="B32" s="2" t="s">
        <v>915</v>
      </c>
      <c r="C32" s="66">
        <v>3000</v>
      </c>
      <c r="D32" s="66">
        <v>4000</v>
      </c>
      <c r="E32" s="66">
        <v>2693.39</v>
      </c>
      <c r="F32" s="4">
        <v>4089.18</v>
      </c>
      <c r="G32" s="66">
        <v>0</v>
      </c>
      <c r="H32" s="4"/>
      <c r="I32" s="4"/>
    </row>
    <row r="33" spans="1:9" ht="19.5">
      <c r="A33" s="156" t="s">
        <v>564</v>
      </c>
      <c r="B33" s="2" t="s">
        <v>565</v>
      </c>
      <c r="C33" s="66">
        <v>0</v>
      </c>
      <c r="D33" s="66">
        <v>0</v>
      </c>
      <c r="E33" s="66">
        <v>0</v>
      </c>
      <c r="F33" s="4">
        <v>0</v>
      </c>
      <c r="G33" s="66">
        <v>0</v>
      </c>
      <c r="H33" s="4">
        <v>0</v>
      </c>
      <c r="I33" s="4">
        <v>400</v>
      </c>
    </row>
    <row r="34" spans="1:9" ht="19.5">
      <c r="A34" s="156"/>
      <c r="B34" s="2" t="s">
        <v>764</v>
      </c>
      <c r="C34" s="66">
        <v>0</v>
      </c>
      <c r="D34" s="66">
        <v>0</v>
      </c>
      <c r="E34" s="66">
        <v>0</v>
      </c>
      <c r="F34" s="4">
        <v>0</v>
      </c>
      <c r="G34" s="66">
        <v>0</v>
      </c>
      <c r="H34" s="4">
        <v>39903.51</v>
      </c>
      <c r="I34" s="4"/>
    </row>
    <row r="35" spans="1:9" ht="19.5">
      <c r="A35" s="156" t="s">
        <v>985</v>
      </c>
      <c r="B35" s="2" t="s">
        <v>631</v>
      </c>
      <c r="C35" s="66">
        <v>0</v>
      </c>
      <c r="D35" s="66">
        <v>0</v>
      </c>
      <c r="E35" s="66">
        <v>0</v>
      </c>
      <c r="F35" s="4">
        <v>25000</v>
      </c>
      <c r="G35" s="66"/>
      <c r="H35" s="4"/>
      <c r="I35" s="4"/>
    </row>
    <row r="36" spans="1:9" ht="19.5">
      <c r="A36" s="156"/>
      <c r="B36" s="2"/>
      <c r="C36" s="66"/>
      <c r="D36" s="66"/>
      <c r="E36" s="66"/>
      <c r="F36" s="4"/>
      <c r="G36" s="66"/>
      <c r="H36" s="4"/>
      <c r="I36" s="4"/>
    </row>
    <row r="37" spans="1:9" ht="19.5">
      <c r="A37" s="156"/>
      <c r="B37" s="2" t="s">
        <v>1</v>
      </c>
      <c r="C37" s="4">
        <f>SUM(C25:C35)</f>
        <v>29000</v>
      </c>
      <c r="D37" s="4">
        <f>SUM(D25:D35)</f>
        <v>33000</v>
      </c>
      <c r="E37" s="4">
        <f>SUM(E25:E35)</f>
        <v>28577.48</v>
      </c>
      <c r="F37" s="4">
        <f>SUM(F25:F36)</f>
        <v>180319.34</v>
      </c>
      <c r="G37" s="4">
        <f>SUM(G25:G36)</f>
        <v>21124</v>
      </c>
      <c r="H37" s="4">
        <f>SUM(H29:H34)</f>
        <v>139271.85</v>
      </c>
      <c r="I37" s="4">
        <f>SUM(I28:I33)</f>
        <v>10295.28</v>
      </c>
    </row>
    <row r="38" spans="1:9" ht="19.5">
      <c r="A38" s="156"/>
      <c r="B38" s="2"/>
      <c r="C38" s="4"/>
      <c r="D38" s="4"/>
      <c r="E38" s="4"/>
      <c r="F38" s="4"/>
      <c r="G38" s="4"/>
      <c r="H38" s="4"/>
      <c r="I38" s="4"/>
    </row>
    <row r="39" spans="1:9" ht="19.5">
      <c r="A39" s="156"/>
      <c r="B39" s="2"/>
      <c r="C39" s="66"/>
      <c r="D39" s="66"/>
      <c r="E39" s="66"/>
      <c r="F39" s="4"/>
      <c r="G39" s="66"/>
      <c r="H39" s="4"/>
      <c r="I39" s="4"/>
    </row>
    <row r="40" spans="1:9" ht="19.5">
      <c r="A40" s="156" t="s">
        <v>566</v>
      </c>
      <c r="B40" s="2" t="s">
        <v>567</v>
      </c>
      <c r="C40" s="66">
        <v>0</v>
      </c>
      <c r="D40" s="66">
        <v>0</v>
      </c>
      <c r="E40" s="66">
        <v>0</v>
      </c>
      <c r="F40" s="4">
        <v>0</v>
      </c>
      <c r="G40" s="66">
        <v>0</v>
      </c>
      <c r="H40" s="4">
        <v>0</v>
      </c>
      <c r="I40" s="4">
        <v>87235.21</v>
      </c>
    </row>
    <row r="41" spans="1:9" ht="19.5">
      <c r="A41" s="156" t="s">
        <v>803</v>
      </c>
      <c r="B41" s="2" t="s">
        <v>804</v>
      </c>
      <c r="C41" s="174">
        <v>25000</v>
      </c>
      <c r="D41" s="174">
        <v>20000</v>
      </c>
      <c r="E41" s="66">
        <v>0</v>
      </c>
      <c r="F41" s="4">
        <v>42611</v>
      </c>
      <c r="G41" s="66">
        <v>51406.61</v>
      </c>
      <c r="H41" s="4"/>
      <c r="I41" s="4"/>
    </row>
    <row r="42" spans="1:9" ht="19.5">
      <c r="A42" s="7"/>
      <c r="B42" s="2"/>
      <c r="C42" s="66"/>
      <c r="D42" s="66"/>
      <c r="E42" s="66"/>
      <c r="F42" s="4"/>
      <c r="G42" s="66"/>
      <c r="H42" s="4"/>
      <c r="I42" s="4"/>
    </row>
    <row r="43" spans="1:9" ht="19.5">
      <c r="A43" s="7"/>
      <c r="B43" s="2" t="s">
        <v>1</v>
      </c>
      <c r="C43" s="4">
        <f>SUM(C40:C41)</f>
        <v>25000</v>
      </c>
      <c r="D43" s="4">
        <f>SUM(D40:D41)</f>
        <v>20000</v>
      </c>
      <c r="E43" s="4">
        <f>SUM(E25:E41)</f>
        <v>57154.96</v>
      </c>
      <c r="F43" s="4">
        <f>SUM(F40:F41)</f>
        <v>42611</v>
      </c>
      <c r="G43" s="4">
        <f>SUM(G40:G41)</f>
        <v>51406.61</v>
      </c>
      <c r="H43" s="4">
        <f>SUM(H40)</f>
        <v>0</v>
      </c>
      <c r="I43" s="4">
        <f>SUM(I40)</f>
        <v>87235.21</v>
      </c>
    </row>
    <row r="44" spans="1:9" ht="19.5">
      <c r="A44" s="7"/>
      <c r="B44" s="2"/>
      <c r="C44" s="66"/>
      <c r="D44" s="66"/>
      <c r="E44" s="66"/>
      <c r="F44" s="4"/>
      <c r="G44" s="66"/>
      <c r="H44" s="4"/>
      <c r="I44" s="4"/>
    </row>
    <row r="45" spans="1:9" ht="19.5">
      <c r="A45" s="7"/>
      <c r="B45" s="2"/>
      <c r="C45" s="66"/>
      <c r="D45" s="66"/>
      <c r="E45" s="66"/>
      <c r="F45" s="4"/>
      <c r="G45" s="66"/>
      <c r="H45" s="4"/>
      <c r="I45" s="4"/>
    </row>
    <row r="46" spans="1:9" ht="19.5">
      <c r="A46" s="7"/>
      <c r="B46" s="2"/>
      <c r="C46" s="66"/>
      <c r="D46" s="66"/>
      <c r="E46" s="66"/>
      <c r="F46" s="4"/>
      <c r="G46" s="66"/>
      <c r="H46" s="4"/>
      <c r="I46" s="4"/>
    </row>
    <row r="47" spans="1:9" ht="19.5">
      <c r="A47" s="7"/>
      <c r="B47" s="1" t="s">
        <v>5</v>
      </c>
      <c r="C47" s="4">
        <f>SUM(C37+C43)</f>
        <v>54000</v>
      </c>
      <c r="D47" s="4">
        <f>SUM(D37+D43)</f>
        <v>53000</v>
      </c>
      <c r="E47" s="4">
        <f>SUM(E37+E44)</f>
        <v>28577.48</v>
      </c>
      <c r="F47" s="4">
        <f>SUM(F37+F43)</f>
        <v>222930.34</v>
      </c>
      <c r="G47" s="4">
        <f>SUM(G37+G43)</f>
        <v>72530.61</v>
      </c>
      <c r="H47" s="4">
        <f>SUM(H37)</f>
        <v>139271.85</v>
      </c>
      <c r="I47" s="4">
        <f>SUM(I37+I43)</f>
        <v>97530.49</v>
      </c>
    </row>
    <row r="48" spans="1:9" ht="19.5">
      <c r="A48" s="7"/>
      <c r="B48" s="2"/>
      <c r="C48" s="66"/>
      <c r="D48" s="66"/>
      <c r="E48" s="66"/>
      <c r="F48" s="4"/>
      <c r="G48" s="66"/>
      <c r="H48" s="4"/>
      <c r="I48" s="4"/>
    </row>
    <row r="49" spans="1:9" ht="19.5">
      <c r="A49" s="7"/>
      <c r="B49" s="2"/>
      <c r="C49" s="66"/>
      <c r="D49" s="66"/>
      <c r="E49" s="66"/>
      <c r="F49" s="4"/>
      <c r="G49" s="66"/>
      <c r="H49" s="4"/>
      <c r="I49" s="4"/>
    </row>
    <row r="50" spans="1:9" ht="19.5">
      <c r="A50" s="8" t="s">
        <v>6</v>
      </c>
      <c r="B50" s="2"/>
      <c r="C50" s="4">
        <f aca="true" t="shared" si="2" ref="C50:I50">SUM(C47)</f>
        <v>54000</v>
      </c>
      <c r="D50" s="4">
        <f>SUM(D47)</f>
        <v>53000</v>
      </c>
      <c r="E50" s="4">
        <f t="shared" si="2"/>
        <v>28577.48</v>
      </c>
      <c r="F50" s="4">
        <f t="shared" si="2"/>
        <v>222930.34</v>
      </c>
      <c r="G50" s="4">
        <f t="shared" si="2"/>
        <v>72530.61</v>
      </c>
      <c r="H50" s="4">
        <f t="shared" si="2"/>
        <v>139271.85</v>
      </c>
      <c r="I50" s="4">
        <f t="shared" si="2"/>
        <v>97530.49</v>
      </c>
    </row>
    <row r="51" spans="1:9" ht="19.5">
      <c r="A51" s="8" t="s">
        <v>7</v>
      </c>
      <c r="B51" s="2"/>
      <c r="C51" s="4">
        <f aca="true" t="shared" si="3" ref="C51:I51">SUM(C18)</f>
        <v>57020</v>
      </c>
      <c r="D51" s="4">
        <f>SUM(D18)</f>
        <v>55020</v>
      </c>
      <c r="E51" s="4">
        <f t="shared" si="3"/>
        <v>45.69</v>
      </c>
      <c r="F51" s="4">
        <f t="shared" si="3"/>
        <v>187882.96000000002</v>
      </c>
      <c r="G51" s="4">
        <f t="shared" si="3"/>
        <v>60483.45</v>
      </c>
      <c r="H51" s="4">
        <f t="shared" si="3"/>
        <v>681724.57</v>
      </c>
      <c r="I51" s="4">
        <f t="shared" si="3"/>
        <v>543090.47</v>
      </c>
    </row>
    <row r="52" spans="1:9" ht="19.5">
      <c r="A52" s="7"/>
      <c r="B52" s="2"/>
      <c r="C52" s="66"/>
      <c r="D52" s="66"/>
      <c r="E52" s="4"/>
      <c r="F52" s="4"/>
      <c r="G52" s="66"/>
      <c r="H52" s="4"/>
      <c r="I52" s="4"/>
    </row>
    <row r="53" spans="1:9" ht="19.5">
      <c r="A53" s="31" t="s">
        <v>8</v>
      </c>
      <c r="B53" s="2"/>
      <c r="C53" s="4">
        <f aca="true" t="shared" si="4" ref="C53:I53">SUM(C51-C50)</f>
        <v>3020</v>
      </c>
      <c r="D53" s="4">
        <f>SUM(D51-D50)</f>
        <v>2020</v>
      </c>
      <c r="E53" s="4">
        <f t="shared" si="4"/>
        <v>-28531.79</v>
      </c>
      <c r="F53" s="4">
        <f t="shared" si="4"/>
        <v>-35047.379999999976</v>
      </c>
      <c r="G53" s="4">
        <f t="shared" si="4"/>
        <v>-12047.160000000003</v>
      </c>
      <c r="H53" s="4">
        <f t="shared" si="4"/>
        <v>542452.72</v>
      </c>
      <c r="I53" s="4">
        <f t="shared" si="4"/>
        <v>445559.98</v>
      </c>
    </row>
    <row r="54" spans="1:7" ht="15.75">
      <c r="A54" s="17"/>
      <c r="C54" s="75"/>
      <c r="D54" s="75"/>
      <c r="E54" s="75"/>
      <c r="G54" s="75"/>
    </row>
    <row r="55" spans="1:7" ht="15.75">
      <c r="A55" s="147" t="s">
        <v>797</v>
      </c>
      <c r="C55" s="75"/>
      <c r="D55" s="75"/>
      <c r="E55" s="75"/>
      <c r="G55" s="75"/>
    </row>
    <row r="56" spans="1:7" ht="15.75">
      <c r="A56" s="147"/>
      <c r="C56" s="75"/>
      <c r="D56" s="75"/>
      <c r="E56" s="75"/>
      <c r="G56" s="75"/>
    </row>
    <row r="57" spans="1:7" ht="15.75">
      <c r="A57" s="160">
        <v>2018</v>
      </c>
      <c r="C57" s="75"/>
      <c r="D57" s="75"/>
      <c r="E57" s="75"/>
      <c r="G57" s="75"/>
    </row>
    <row r="58" spans="1:7" ht="15.75">
      <c r="A58" s="157" t="s">
        <v>1084</v>
      </c>
      <c r="C58" s="75"/>
      <c r="D58" s="75"/>
      <c r="E58" s="75"/>
      <c r="G58" s="75"/>
    </row>
    <row r="59" spans="1:7" ht="15.75">
      <c r="A59" s="159" t="s">
        <v>1085</v>
      </c>
      <c r="C59" s="75"/>
      <c r="D59" s="75"/>
      <c r="E59" s="75"/>
      <c r="G59" s="75"/>
    </row>
    <row r="60" spans="1:7" ht="15.75">
      <c r="A60" s="147"/>
      <c r="C60" s="75"/>
      <c r="D60" s="75"/>
      <c r="E60" s="75"/>
      <c r="G60" s="75"/>
    </row>
    <row r="61" spans="1:7" ht="15.75">
      <c r="A61" s="160">
        <v>2017</v>
      </c>
      <c r="C61" s="75"/>
      <c r="D61" s="75"/>
      <c r="E61" s="75"/>
      <c r="G61" s="75"/>
    </row>
    <row r="62" spans="1:7" ht="15.75">
      <c r="A62" s="157" t="s">
        <v>1043</v>
      </c>
      <c r="C62" s="75"/>
      <c r="D62" s="75"/>
      <c r="E62" s="75">
        <v>78000</v>
      </c>
      <c r="G62" s="75"/>
    </row>
    <row r="63" spans="1:7" ht="15.75">
      <c r="A63" s="157"/>
      <c r="C63" s="75"/>
      <c r="D63" s="75"/>
      <c r="E63" s="75"/>
      <c r="G63" s="75"/>
    </row>
    <row r="64" spans="1:7" ht="15.75">
      <c r="A64" s="160">
        <v>2016</v>
      </c>
      <c r="C64" s="75"/>
      <c r="D64" s="75"/>
      <c r="E64" s="75"/>
      <c r="G64" s="75"/>
    </row>
    <row r="65" spans="1:7" ht="15.75">
      <c r="A65" s="159" t="s">
        <v>904</v>
      </c>
      <c r="C65" s="75"/>
      <c r="D65" s="75"/>
      <c r="E65" s="75"/>
      <c r="F65" s="18">
        <v>37661</v>
      </c>
      <c r="G65" s="75"/>
    </row>
    <row r="66" spans="1:7" ht="15.75">
      <c r="A66" s="159" t="s">
        <v>1049</v>
      </c>
      <c r="C66" s="75"/>
      <c r="D66" s="75"/>
      <c r="E66" s="75"/>
      <c r="F66" s="18">
        <v>5589</v>
      </c>
      <c r="G66" s="75"/>
    </row>
    <row r="67" spans="1:7" ht="15.75">
      <c r="A67" s="159" t="s">
        <v>905</v>
      </c>
      <c r="C67" s="75"/>
      <c r="D67" s="75"/>
      <c r="E67" s="75"/>
      <c r="F67" s="18">
        <v>4950</v>
      </c>
      <c r="G67" s="75"/>
    </row>
    <row r="68" spans="1:7" ht="15.75">
      <c r="A68" s="159" t="s">
        <v>1050</v>
      </c>
      <c r="C68" s="75"/>
      <c r="D68" s="75"/>
      <c r="E68" s="75"/>
      <c r="F68" s="18">
        <v>122253</v>
      </c>
      <c r="G68" s="75"/>
    </row>
    <row r="69" spans="1:7" ht="15.75">
      <c r="A69" s="158"/>
      <c r="C69" s="75"/>
      <c r="D69" s="75"/>
      <c r="E69" s="75"/>
      <c r="G69" s="75"/>
    </row>
    <row r="70" spans="1:7" ht="15.75">
      <c r="A70" s="215">
        <v>2015</v>
      </c>
      <c r="C70" s="75"/>
      <c r="D70" s="75"/>
      <c r="E70" s="75"/>
      <c r="G70" s="75"/>
    </row>
    <row r="71" spans="1:7" ht="15.75">
      <c r="A71" s="148" t="s">
        <v>1051</v>
      </c>
      <c r="C71" s="75"/>
      <c r="D71" s="75"/>
      <c r="E71" s="75"/>
      <c r="G71" s="75">
        <v>21124</v>
      </c>
    </row>
    <row r="72" spans="1:7" ht="15.75">
      <c r="A72" s="117"/>
      <c r="C72" s="75"/>
      <c r="D72" s="75"/>
      <c r="E72" s="75"/>
      <c r="G72" s="75"/>
    </row>
    <row r="73" ht="15.75">
      <c r="A73" s="161" t="s">
        <v>798</v>
      </c>
    </row>
    <row r="74" spans="1:8" ht="15.75">
      <c r="A74" s="117" t="s">
        <v>799</v>
      </c>
      <c r="H74" s="18">
        <v>16239.34</v>
      </c>
    </row>
    <row r="75" spans="1:8" ht="15.75">
      <c r="A75" s="117" t="s">
        <v>800</v>
      </c>
      <c r="H75" s="18">
        <v>78331</v>
      </c>
    </row>
    <row r="76" spans="1:8" ht="15.75">
      <c r="A76" s="168" t="s">
        <v>801</v>
      </c>
      <c r="H76" s="18">
        <v>4798</v>
      </c>
    </row>
  </sheetData>
  <sheetProtection/>
  <printOptions gridLines="1" horizontalCentered="1"/>
  <pageMargins left="0.45" right="0.37" top="1" bottom="1" header="0.5" footer="0.5"/>
  <pageSetup orientation="landscape" scale="60" r:id="rId1"/>
  <headerFooter alignWithMargins="0">
    <oddHeader xml:space="preserve">&amp;C&amp;"MS Sans Serif,Bold"&amp;13 30 - GENERAL RESERVE FUND
EAST PETERSBURG BOROUGH
2018 BUDGET&amp;"MS Sans Serif,Regular" </oddHeader>
    <oddFooter>&amp;LGENERAL RESERVE FUND&amp;C&amp;P of &amp;N&amp;RRevised &amp;D</oddFooter>
  </headerFooter>
  <rowBreaks count="6" manualBreakCount="6">
    <brk id="19" max="8" man="1"/>
    <brk id="54" max="8" man="1"/>
    <brk id="103" max="6" man="1"/>
    <brk id="105" max="6" man="1"/>
    <brk id="108" max="6" man="1"/>
    <brk id="29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I92"/>
  <sheetViews>
    <sheetView workbookViewId="0" topLeftCell="A55">
      <selection activeCell="A2" sqref="A2"/>
    </sheetView>
  </sheetViews>
  <sheetFormatPr defaultColWidth="9.140625" defaultRowHeight="12.75"/>
  <cols>
    <col min="1" max="1" width="37.7109375" style="19" customWidth="1"/>
    <col min="2" max="2" width="32.8515625" style="15" customWidth="1"/>
    <col min="3" max="4" width="27.7109375" style="15" customWidth="1"/>
    <col min="5" max="5" width="20.57421875" style="15" customWidth="1"/>
    <col min="6" max="6" width="19.00390625" style="18" customWidth="1"/>
    <col min="7" max="7" width="18.421875" style="15" customWidth="1"/>
    <col min="8" max="8" width="17.7109375" style="18" customWidth="1"/>
    <col min="9" max="9" width="19.421875" style="18" customWidth="1"/>
    <col min="10" max="10" width="36.421875" style="15" customWidth="1"/>
    <col min="11" max="16384" width="9.140625" style="15" customWidth="1"/>
  </cols>
  <sheetData>
    <row r="1" spans="1:9" s="16" customFormat="1" ht="60" thickBot="1" thickTop="1">
      <c r="A1" s="6" t="s">
        <v>10</v>
      </c>
      <c r="B1" s="12" t="s">
        <v>9</v>
      </c>
      <c r="C1" s="13" t="s">
        <v>977</v>
      </c>
      <c r="D1" s="13" t="s">
        <v>860</v>
      </c>
      <c r="E1" s="13" t="s">
        <v>1075</v>
      </c>
      <c r="F1" s="13" t="s">
        <v>978</v>
      </c>
      <c r="G1" s="13" t="s">
        <v>861</v>
      </c>
      <c r="H1" s="13" t="s">
        <v>747</v>
      </c>
      <c r="I1" s="13" t="s">
        <v>194</v>
      </c>
    </row>
    <row r="2" spans="1:9" ht="20.25" thickTop="1">
      <c r="A2" s="114" t="s">
        <v>539</v>
      </c>
      <c r="B2" s="2"/>
      <c r="C2" s="66"/>
      <c r="D2" s="66"/>
      <c r="E2" s="66"/>
      <c r="F2" s="4"/>
      <c r="G2" s="66"/>
      <c r="H2" s="4"/>
      <c r="I2" s="4"/>
    </row>
    <row r="3" spans="1:9" ht="19.5">
      <c r="A3" s="114"/>
      <c r="B3" s="2"/>
      <c r="C3" s="66"/>
      <c r="D3" s="66"/>
      <c r="E3" s="66"/>
      <c r="F3" s="4"/>
      <c r="G3" s="66"/>
      <c r="H3" s="4"/>
      <c r="I3" s="4"/>
    </row>
    <row r="4" spans="1:9" ht="19.5">
      <c r="A4" s="114" t="s">
        <v>922</v>
      </c>
      <c r="B4" s="2" t="s">
        <v>923</v>
      </c>
      <c r="C4" s="66">
        <v>0</v>
      </c>
      <c r="D4" s="66">
        <v>0</v>
      </c>
      <c r="E4" s="66">
        <v>0</v>
      </c>
      <c r="F4" s="4">
        <v>0</v>
      </c>
      <c r="G4" s="66">
        <v>0.12</v>
      </c>
      <c r="H4" s="4"/>
      <c r="I4" s="4"/>
    </row>
    <row r="5" spans="1:9" ht="19.5">
      <c r="A5" s="114"/>
      <c r="B5" s="2"/>
      <c r="C5" s="66"/>
      <c r="D5" s="66"/>
      <c r="E5" s="66"/>
      <c r="F5" s="4"/>
      <c r="G5" s="66"/>
      <c r="H5" s="4"/>
      <c r="I5" s="4"/>
    </row>
    <row r="6" spans="1:9" ht="19.5">
      <c r="A6" s="114" t="s">
        <v>601</v>
      </c>
      <c r="B6" s="2" t="s">
        <v>983</v>
      </c>
      <c r="C6" s="66">
        <v>13000</v>
      </c>
      <c r="D6" s="66">
        <v>12500</v>
      </c>
      <c r="E6" s="66">
        <v>12152.44</v>
      </c>
      <c r="F6" s="4">
        <v>1128</v>
      </c>
      <c r="G6" s="66">
        <v>6550</v>
      </c>
      <c r="H6" s="4">
        <v>4400</v>
      </c>
      <c r="I6" s="4"/>
    </row>
    <row r="7" spans="1:9" ht="19.5">
      <c r="A7" s="114" t="s">
        <v>568</v>
      </c>
      <c r="B7" s="2" t="s">
        <v>968</v>
      </c>
      <c r="C7" s="66">
        <v>1088</v>
      </c>
      <c r="D7" s="66">
        <v>1088</v>
      </c>
      <c r="E7" s="66">
        <v>1088</v>
      </c>
      <c r="F7" s="4">
        <v>1088.2</v>
      </c>
      <c r="G7" s="66">
        <v>0</v>
      </c>
      <c r="H7" s="4">
        <v>96.5</v>
      </c>
      <c r="I7" s="4">
        <v>0</v>
      </c>
    </row>
    <row r="8" spans="1:9" ht="19.5">
      <c r="A8" s="7"/>
      <c r="B8" s="2"/>
      <c r="C8" s="66"/>
      <c r="D8" s="66"/>
      <c r="E8" s="66"/>
      <c r="F8" s="4"/>
      <c r="G8" s="66"/>
      <c r="H8" s="4"/>
      <c r="I8" s="4"/>
    </row>
    <row r="9" spans="1:9" ht="19.5">
      <c r="A9" s="7"/>
      <c r="B9" s="2" t="s">
        <v>1</v>
      </c>
      <c r="C9" s="66">
        <f aca="true" t="shared" si="0" ref="C9:H9">SUM(C6:C7)</f>
        <v>14088</v>
      </c>
      <c r="D9" s="66">
        <f t="shared" si="0"/>
        <v>13588</v>
      </c>
      <c r="E9" s="66">
        <f t="shared" si="0"/>
        <v>13240.44</v>
      </c>
      <c r="F9" s="66">
        <f t="shared" si="0"/>
        <v>2216.2</v>
      </c>
      <c r="G9" s="66">
        <f t="shared" si="0"/>
        <v>6550</v>
      </c>
      <c r="H9" s="66">
        <f t="shared" si="0"/>
        <v>4496.5</v>
      </c>
      <c r="I9" s="4"/>
    </row>
    <row r="10" spans="1:9" ht="19.5">
      <c r="A10" s="7"/>
      <c r="B10" s="2"/>
      <c r="C10" s="66"/>
      <c r="D10" s="66"/>
      <c r="E10" s="66"/>
      <c r="F10" s="4"/>
      <c r="G10" s="66"/>
      <c r="H10" s="4"/>
      <c r="I10" s="4"/>
    </row>
    <row r="11" spans="1:9" ht="19.5">
      <c r="A11" s="114" t="s">
        <v>603</v>
      </c>
      <c r="B11" s="2"/>
      <c r="C11" s="66"/>
      <c r="D11" s="66"/>
      <c r="E11" s="66"/>
      <c r="F11" s="4"/>
      <c r="G11" s="66"/>
      <c r="H11" s="4"/>
      <c r="I11" s="4"/>
    </row>
    <row r="12" spans="1:9" ht="19.5">
      <c r="A12" s="114" t="s">
        <v>602</v>
      </c>
      <c r="B12" s="2" t="s">
        <v>606</v>
      </c>
      <c r="C12" s="66">
        <v>0</v>
      </c>
      <c r="D12" s="66">
        <v>190</v>
      </c>
      <c r="E12" s="66">
        <v>0</v>
      </c>
      <c r="F12" s="4">
        <v>0</v>
      </c>
      <c r="G12" s="66">
        <v>95</v>
      </c>
      <c r="H12" s="4">
        <v>47.5</v>
      </c>
      <c r="I12" s="4"/>
    </row>
    <row r="13" spans="1:9" ht="19.5">
      <c r="A13" s="114" t="s">
        <v>604</v>
      </c>
      <c r="B13" s="2" t="s">
        <v>607</v>
      </c>
      <c r="C13" s="66">
        <v>0</v>
      </c>
      <c r="D13" s="66">
        <v>250</v>
      </c>
      <c r="E13" s="66">
        <v>0</v>
      </c>
      <c r="F13" s="4">
        <v>0</v>
      </c>
      <c r="G13" s="66">
        <v>199.92</v>
      </c>
      <c r="H13" s="4">
        <v>70.5</v>
      </c>
      <c r="I13" s="4"/>
    </row>
    <row r="14" spans="1:9" ht="19.5">
      <c r="A14" s="114" t="s">
        <v>605</v>
      </c>
      <c r="B14" s="2" t="s">
        <v>608</v>
      </c>
      <c r="C14" s="4">
        <v>0</v>
      </c>
      <c r="D14" s="4">
        <v>0</v>
      </c>
      <c r="E14" s="4">
        <v>0</v>
      </c>
      <c r="F14" s="4">
        <v>0</v>
      </c>
      <c r="G14" s="4">
        <v>488.88</v>
      </c>
      <c r="H14" s="4">
        <v>265</v>
      </c>
      <c r="I14" s="4"/>
    </row>
    <row r="15" spans="1:9" ht="19.5">
      <c r="A15" s="114" t="s">
        <v>768</v>
      </c>
      <c r="B15" s="2" t="s">
        <v>769</v>
      </c>
      <c r="C15" s="66">
        <v>0</v>
      </c>
      <c r="D15" s="66">
        <v>348</v>
      </c>
      <c r="E15" s="66">
        <v>0</v>
      </c>
      <c r="F15" s="4">
        <v>0</v>
      </c>
      <c r="G15" s="66">
        <v>174</v>
      </c>
      <c r="H15" s="4">
        <v>113.45</v>
      </c>
      <c r="I15" s="4"/>
    </row>
    <row r="16" spans="1:9" ht="19.5">
      <c r="A16" s="7"/>
      <c r="B16" s="2"/>
      <c r="C16" s="66"/>
      <c r="D16" s="66"/>
      <c r="E16" s="66"/>
      <c r="F16" s="4"/>
      <c r="G16" s="66"/>
      <c r="H16" s="4"/>
      <c r="I16" s="4"/>
    </row>
    <row r="17" spans="1:9" ht="19.5">
      <c r="A17" s="7"/>
      <c r="B17" s="2" t="s">
        <v>1</v>
      </c>
      <c r="C17" s="4">
        <f aca="true" t="shared" si="1" ref="C17:H17">SUM(C12:C15)</f>
        <v>0</v>
      </c>
      <c r="D17" s="4">
        <f t="shared" si="1"/>
        <v>788</v>
      </c>
      <c r="E17" s="4">
        <f t="shared" si="1"/>
        <v>0</v>
      </c>
      <c r="F17" s="4">
        <f t="shared" si="1"/>
        <v>0</v>
      </c>
      <c r="G17" s="4">
        <f t="shared" si="1"/>
        <v>957.8</v>
      </c>
      <c r="H17" s="4">
        <f t="shared" si="1"/>
        <v>496.45</v>
      </c>
      <c r="I17" s="4">
        <f>SUM(I7:I7)</f>
        <v>0</v>
      </c>
    </row>
    <row r="18" spans="1:9" ht="19.5">
      <c r="A18" s="7"/>
      <c r="B18" s="2"/>
      <c r="C18" s="4"/>
      <c r="D18" s="4"/>
      <c r="E18" s="4"/>
      <c r="F18" s="4"/>
      <c r="G18" s="4"/>
      <c r="H18" s="4"/>
      <c r="I18" s="4"/>
    </row>
    <row r="19" spans="1:9" ht="19.5">
      <c r="A19" s="116" t="s">
        <v>240</v>
      </c>
      <c r="B19" s="2"/>
      <c r="C19" s="66">
        <v>0</v>
      </c>
      <c r="D19" s="66">
        <v>0</v>
      </c>
      <c r="E19" s="66">
        <v>0</v>
      </c>
      <c r="F19" s="4">
        <v>0</v>
      </c>
      <c r="G19" s="66">
        <v>0</v>
      </c>
      <c r="H19" s="4">
        <v>39903.51</v>
      </c>
      <c r="I19" s="4">
        <v>0</v>
      </c>
    </row>
    <row r="20" spans="1:9" ht="19.5">
      <c r="A20" s="116"/>
      <c r="B20" s="2"/>
      <c r="C20" s="66"/>
      <c r="D20" s="66"/>
      <c r="E20" s="66"/>
      <c r="F20" s="4"/>
      <c r="G20" s="66"/>
      <c r="H20" s="4"/>
      <c r="I20" s="4"/>
    </row>
    <row r="21" spans="1:9" ht="19.5">
      <c r="A21" s="116"/>
      <c r="B21" s="2" t="s">
        <v>1</v>
      </c>
      <c r="C21" s="4">
        <f>SUM(C9+C17)</f>
        <v>14088</v>
      </c>
      <c r="D21" s="4">
        <f>SUM(D9+D17)</f>
        <v>14376</v>
      </c>
      <c r="E21" s="4">
        <f>SUM(E9+E17)</f>
        <v>13240.44</v>
      </c>
      <c r="F21" s="4">
        <f>SUM(F9+F17)</f>
        <v>2216.2</v>
      </c>
      <c r="G21" s="4">
        <f>SUM(G4+G9+G17)</f>
        <v>7507.92</v>
      </c>
      <c r="H21" s="4">
        <f>SUM(H19)</f>
        <v>39903.51</v>
      </c>
      <c r="I21" s="4"/>
    </row>
    <row r="22" spans="1:9" ht="19.5">
      <c r="A22" s="7"/>
      <c r="B22" s="2"/>
      <c r="C22" s="66"/>
      <c r="D22" s="66"/>
      <c r="E22" s="66"/>
      <c r="F22" s="4"/>
      <c r="G22" s="66"/>
      <c r="H22" s="4"/>
      <c r="I22" s="4"/>
    </row>
    <row r="23" spans="1:9" ht="19.5">
      <c r="A23" s="10" t="s">
        <v>2</v>
      </c>
      <c r="B23" s="2"/>
      <c r="C23" s="66"/>
      <c r="D23" s="66"/>
      <c r="E23" s="66"/>
      <c r="F23" s="4"/>
      <c r="G23" s="66"/>
      <c r="H23" s="4"/>
      <c r="I23" s="4"/>
    </row>
    <row r="24" spans="1:9" ht="19.5">
      <c r="A24" s="7"/>
      <c r="B24" s="2"/>
      <c r="C24" s="66"/>
      <c r="D24" s="66"/>
      <c r="E24" s="66"/>
      <c r="F24" s="4"/>
      <c r="G24" s="66"/>
      <c r="H24" s="4"/>
      <c r="I24" s="4"/>
    </row>
    <row r="25" spans="1:9" ht="19.5">
      <c r="A25" s="114" t="s">
        <v>569</v>
      </c>
      <c r="B25" s="2" t="s">
        <v>127</v>
      </c>
      <c r="C25" s="119">
        <v>0</v>
      </c>
      <c r="D25" s="119">
        <v>0</v>
      </c>
      <c r="E25" s="119">
        <v>0.03</v>
      </c>
      <c r="F25" s="4">
        <v>0</v>
      </c>
      <c r="G25" s="119">
        <v>0</v>
      </c>
      <c r="H25" s="4">
        <v>0.49</v>
      </c>
      <c r="I25" s="4">
        <v>0</v>
      </c>
    </row>
    <row r="26" spans="1:9" ht="19.5">
      <c r="A26" s="7"/>
      <c r="B26" s="2"/>
      <c r="C26" s="66"/>
      <c r="D26" s="66"/>
      <c r="E26" s="66"/>
      <c r="F26" s="4"/>
      <c r="G26" s="66"/>
      <c r="H26" s="4"/>
      <c r="I26" s="4"/>
    </row>
    <row r="27" spans="1:9" ht="19.5">
      <c r="A27" s="7"/>
      <c r="B27" s="2" t="s">
        <v>1</v>
      </c>
      <c r="C27" s="4">
        <f aca="true" t="shared" si="2" ref="C27:I27">SUM(C25)</f>
        <v>0</v>
      </c>
      <c r="D27" s="4">
        <f>SUM(D25)</f>
        <v>0</v>
      </c>
      <c r="E27" s="4">
        <f t="shared" si="2"/>
        <v>0.03</v>
      </c>
      <c r="F27" s="4">
        <f t="shared" si="2"/>
        <v>0</v>
      </c>
      <c r="G27" s="4">
        <f t="shared" si="2"/>
        <v>0</v>
      </c>
      <c r="H27" s="4">
        <f t="shared" si="2"/>
        <v>0.49</v>
      </c>
      <c r="I27" s="4">
        <f t="shared" si="2"/>
        <v>0</v>
      </c>
    </row>
    <row r="28" spans="1:9" ht="19.5">
      <c r="A28" s="7"/>
      <c r="B28" s="2"/>
      <c r="C28" s="66"/>
      <c r="D28" s="66"/>
      <c r="E28" s="66"/>
      <c r="F28" s="4"/>
      <c r="G28" s="66"/>
      <c r="H28" s="4"/>
      <c r="I28" s="4"/>
    </row>
    <row r="29" spans="1:9" ht="19.5">
      <c r="A29" s="7"/>
      <c r="B29" s="1" t="s">
        <v>3</v>
      </c>
      <c r="C29" s="4">
        <f>SUM(C9+C17)</f>
        <v>14088</v>
      </c>
      <c r="D29" s="4">
        <f>SUM(D9+D17)</f>
        <v>14376</v>
      </c>
      <c r="E29" s="4">
        <f>SUM(E9+E17+E27)</f>
        <v>13240.470000000001</v>
      </c>
      <c r="F29" s="4">
        <f>SUM(F21)</f>
        <v>2216.2</v>
      </c>
      <c r="G29" s="4">
        <f>SUM(G21)</f>
        <v>7507.92</v>
      </c>
      <c r="H29" s="4">
        <f>SUM(H9+H17+H21+H27)</f>
        <v>44896.95</v>
      </c>
      <c r="I29" s="4">
        <f>SUM(I9+I17+I21+I27)</f>
        <v>0</v>
      </c>
    </row>
    <row r="30" spans="1:9" ht="20.25" thickBot="1">
      <c r="A30" s="7"/>
      <c r="B30" s="2"/>
      <c r="C30" s="66"/>
      <c r="D30" s="66"/>
      <c r="E30" s="66"/>
      <c r="F30" s="4"/>
      <c r="G30" s="66"/>
      <c r="H30" s="4"/>
      <c r="I30" s="4"/>
    </row>
    <row r="31" spans="1:9" s="16" customFormat="1" ht="60" thickBot="1" thickTop="1">
      <c r="A31" s="6" t="s">
        <v>10</v>
      </c>
      <c r="B31" s="12" t="s">
        <v>9</v>
      </c>
      <c r="C31" s="13" t="s">
        <v>977</v>
      </c>
      <c r="D31" s="13" t="s">
        <v>860</v>
      </c>
      <c r="E31" s="13" t="s">
        <v>1075</v>
      </c>
      <c r="F31" s="13" t="s">
        <v>978</v>
      </c>
      <c r="G31" s="13" t="s">
        <v>861</v>
      </c>
      <c r="H31" s="13" t="s">
        <v>747</v>
      </c>
      <c r="I31" s="13" t="s">
        <v>194</v>
      </c>
    </row>
    <row r="32" spans="1:9" ht="20.25" thickTop="1">
      <c r="A32" s="11" t="s">
        <v>11</v>
      </c>
      <c r="B32" s="14"/>
      <c r="C32" s="68"/>
      <c r="D32" s="68"/>
      <c r="E32" s="68"/>
      <c r="F32" s="36"/>
      <c r="G32" s="68"/>
      <c r="H32" s="4"/>
      <c r="I32" s="4"/>
    </row>
    <row r="33" spans="1:9" ht="19.5">
      <c r="A33" s="7"/>
      <c r="B33" s="2"/>
      <c r="C33" s="66"/>
      <c r="D33" s="66"/>
      <c r="E33" s="66"/>
      <c r="F33" s="4"/>
      <c r="G33" s="66"/>
      <c r="H33" s="4"/>
      <c r="I33" s="4"/>
    </row>
    <row r="34" spans="1:9" ht="19.5">
      <c r="A34" s="114" t="s">
        <v>570</v>
      </c>
      <c r="B34" s="2" t="s">
        <v>571</v>
      </c>
      <c r="C34" s="66">
        <v>4000</v>
      </c>
      <c r="D34" s="66">
        <v>3500</v>
      </c>
      <c r="E34" s="66">
        <v>3511.99</v>
      </c>
      <c r="F34" s="4">
        <v>2504.7</v>
      </c>
      <c r="G34" s="66">
        <v>3428.25</v>
      </c>
      <c r="H34" s="4">
        <v>3384.69</v>
      </c>
      <c r="I34" s="4">
        <v>0</v>
      </c>
    </row>
    <row r="35" spans="1:9" ht="19.5">
      <c r="A35" s="114" t="s">
        <v>770</v>
      </c>
      <c r="B35" s="2" t="s">
        <v>771</v>
      </c>
      <c r="C35" s="66">
        <v>0</v>
      </c>
      <c r="D35" s="66">
        <v>0</v>
      </c>
      <c r="E35" s="66">
        <v>0</v>
      </c>
      <c r="F35" s="4">
        <v>0</v>
      </c>
      <c r="G35" s="66">
        <v>190</v>
      </c>
      <c r="H35" s="4">
        <v>31.66</v>
      </c>
      <c r="I35" s="4"/>
    </row>
    <row r="36" spans="1:9" ht="19.5">
      <c r="A36" s="114" t="s">
        <v>772</v>
      </c>
      <c r="B36" s="2" t="s">
        <v>773</v>
      </c>
      <c r="C36" s="66">
        <v>0</v>
      </c>
      <c r="D36" s="66">
        <v>0</v>
      </c>
      <c r="E36" s="66">
        <v>0</v>
      </c>
      <c r="F36" s="4">
        <v>0</v>
      </c>
      <c r="G36" s="66">
        <v>297.46</v>
      </c>
      <c r="H36" s="4">
        <v>46.98</v>
      </c>
      <c r="I36" s="4"/>
    </row>
    <row r="37" spans="1:9" ht="19.5">
      <c r="A37" s="114" t="s">
        <v>774</v>
      </c>
      <c r="B37" s="2" t="s">
        <v>775</v>
      </c>
      <c r="C37" s="66">
        <v>0</v>
      </c>
      <c r="D37" s="66">
        <v>0</v>
      </c>
      <c r="E37" s="66">
        <v>0</v>
      </c>
      <c r="F37" s="4">
        <v>22.21</v>
      </c>
      <c r="G37" s="66">
        <v>383.98</v>
      </c>
      <c r="H37" s="4">
        <v>160.34</v>
      </c>
      <c r="I37" s="4"/>
    </row>
    <row r="38" spans="1:9" ht="19.5">
      <c r="A38" s="114" t="s">
        <v>779</v>
      </c>
      <c r="B38" s="2" t="s">
        <v>784</v>
      </c>
      <c r="C38" s="66">
        <v>0</v>
      </c>
      <c r="D38" s="66">
        <v>0</v>
      </c>
      <c r="E38" s="66">
        <v>0</v>
      </c>
      <c r="F38" s="4">
        <v>89.4</v>
      </c>
      <c r="G38" s="66">
        <v>348.8</v>
      </c>
      <c r="H38" s="4"/>
      <c r="I38" s="4"/>
    </row>
    <row r="39" spans="1:9" ht="19.5">
      <c r="A39" s="114" t="s">
        <v>916</v>
      </c>
      <c r="B39" s="2" t="s">
        <v>917</v>
      </c>
      <c r="C39" s="66">
        <v>0</v>
      </c>
      <c r="D39" s="66">
        <v>0</v>
      </c>
      <c r="E39" s="66">
        <v>0</v>
      </c>
      <c r="F39" s="4">
        <v>234.15</v>
      </c>
      <c r="G39" s="66">
        <v>0</v>
      </c>
      <c r="H39" s="4"/>
      <c r="I39" s="4"/>
    </row>
    <row r="40" spans="1:9" ht="19.5">
      <c r="A40" s="114" t="s">
        <v>573</v>
      </c>
      <c r="B40" s="64" t="s">
        <v>176</v>
      </c>
      <c r="C40" s="62">
        <v>1500</v>
      </c>
      <c r="D40" s="62">
        <v>1500</v>
      </c>
      <c r="E40" s="62">
        <v>0</v>
      </c>
      <c r="F40" s="4">
        <v>215</v>
      </c>
      <c r="G40" s="66">
        <v>2605</v>
      </c>
      <c r="H40" s="4">
        <v>2000</v>
      </c>
      <c r="I40" s="4">
        <v>0</v>
      </c>
    </row>
    <row r="41" spans="1:9" ht="19.5">
      <c r="A41" s="114" t="s">
        <v>780</v>
      </c>
      <c r="B41" s="64" t="s">
        <v>781</v>
      </c>
      <c r="C41" s="62">
        <v>500</v>
      </c>
      <c r="D41" s="62">
        <v>500</v>
      </c>
      <c r="E41" s="62">
        <v>560</v>
      </c>
      <c r="F41" s="4">
        <v>437.5</v>
      </c>
      <c r="G41" s="66">
        <v>700</v>
      </c>
      <c r="H41" s="4"/>
      <c r="I41" s="4"/>
    </row>
    <row r="42" spans="1:9" ht="19.5">
      <c r="A42" s="114" t="s">
        <v>574</v>
      </c>
      <c r="B42" s="64" t="s">
        <v>578</v>
      </c>
      <c r="C42" s="62">
        <v>500</v>
      </c>
      <c r="D42" s="62">
        <v>500</v>
      </c>
      <c r="E42" s="62">
        <v>0</v>
      </c>
      <c r="F42" s="4">
        <v>0</v>
      </c>
      <c r="G42" s="66">
        <v>0</v>
      </c>
      <c r="H42" s="4">
        <v>201.24</v>
      </c>
      <c r="I42" s="4">
        <v>0</v>
      </c>
    </row>
    <row r="43" spans="1:9" ht="19.5">
      <c r="A43" s="114" t="s">
        <v>575</v>
      </c>
      <c r="B43" s="64" t="s">
        <v>579</v>
      </c>
      <c r="C43" s="62">
        <v>500</v>
      </c>
      <c r="D43" s="62">
        <v>500</v>
      </c>
      <c r="E43" s="62">
        <v>0</v>
      </c>
      <c r="F43" s="4">
        <v>0</v>
      </c>
      <c r="G43" s="66">
        <v>0</v>
      </c>
      <c r="H43" s="4">
        <v>975.66</v>
      </c>
      <c r="I43" s="4">
        <v>0</v>
      </c>
    </row>
    <row r="44" spans="1:9" ht="19.5">
      <c r="A44" s="114" t="s">
        <v>576</v>
      </c>
      <c r="B44" s="64" t="s">
        <v>365</v>
      </c>
      <c r="C44" s="62">
        <v>500</v>
      </c>
      <c r="D44" s="62">
        <v>1000</v>
      </c>
      <c r="E44" s="62">
        <v>-16.2</v>
      </c>
      <c r="F44" s="4">
        <v>250</v>
      </c>
      <c r="G44" s="66">
        <v>1107.28</v>
      </c>
      <c r="H44" s="4">
        <v>2767.24</v>
      </c>
      <c r="I44" s="4">
        <v>0</v>
      </c>
    </row>
    <row r="45" spans="1:9" ht="19.5">
      <c r="A45" s="114" t="s">
        <v>577</v>
      </c>
      <c r="B45" s="64" t="s">
        <v>580</v>
      </c>
      <c r="C45" s="62">
        <v>2000</v>
      </c>
      <c r="D45" s="62">
        <v>1000</v>
      </c>
      <c r="E45" s="62">
        <v>150</v>
      </c>
      <c r="F45" s="4">
        <v>0</v>
      </c>
      <c r="G45" s="66">
        <v>1528.53</v>
      </c>
      <c r="H45" s="4">
        <v>21222.99</v>
      </c>
      <c r="I45" s="4">
        <v>0</v>
      </c>
    </row>
    <row r="46" spans="1:9" ht="19.5">
      <c r="A46" s="114" t="s">
        <v>776</v>
      </c>
      <c r="B46" s="64" t="s">
        <v>629</v>
      </c>
      <c r="C46" s="62">
        <v>900</v>
      </c>
      <c r="D46" s="62">
        <v>900</v>
      </c>
      <c r="E46" s="62">
        <v>0</v>
      </c>
      <c r="F46" s="4">
        <v>0</v>
      </c>
      <c r="G46" s="66">
        <v>709.75</v>
      </c>
      <c r="H46" s="4">
        <v>321.85</v>
      </c>
      <c r="I46" s="4"/>
    </row>
    <row r="47" spans="1:9" ht="19.5">
      <c r="A47" s="114" t="s">
        <v>777</v>
      </c>
      <c r="B47" s="2" t="s">
        <v>969</v>
      </c>
      <c r="C47" s="4">
        <v>200</v>
      </c>
      <c r="D47" s="4">
        <v>200</v>
      </c>
      <c r="E47" s="77">
        <v>0</v>
      </c>
      <c r="F47" s="4">
        <v>24.61</v>
      </c>
      <c r="G47" s="66">
        <v>94.62</v>
      </c>
      <c r="H47" s="4">
        <v>104.66</v>
      </c>
      <c r="I47" s="4"/>
    </row>
    <row r="48" spans="1:9" ht="19.5">
      <c r="A48" s="114" t="s">
        <v>778</v>
      </c>
      <c r="B48" s="2" t="s">
        <v>970</v>
      </c>
      <c r="C48" s="119">
        <v>100</v>
      </c>
      <c r="D48" s="119">
        <v>100</v>
      </c>
      <c r="E48" s="149">
        <v>0</v>
      </c>
      <c r="F48" s="4">
        <v>0</v>
      </c>
      <c r="G48" s="66">
        <v>0</v>
      </c>
      <c r="H48" s="4">
        <v>85.3</v>
      </c>
      <c r="I48" s="4"/>
    </row>
    <row r="49" spans="1:9" ht="19.5">
      <c r="A49" s="114" t="s">
        <v>971</v>
      </c>
      <c r="B49" s="2" t="s">
        <v>973</v>
      </c>
      <c r="C49" s="119">
        <v>260</v>
      </c>
      <c r="D49" s="119">
        <v>250</v>
      </c>
      <c r="E49" s="149">
        <v>0</v>
      </c>
      <c r="F49" s="4"/>
      <c r="G49" s="66"/>
      <c r="H49" s="4"/>
      <c r="I49" s="4"/>
    </row>
    <row r="50" spans="1:9" ht="19.5">
      <c r="A50" s="114" t="s">
        <v>972</v>
      </c>
      <c r="B50" s="2" t="s">
        <v>974</v>
      </c>
      <c r="C50" s="119">
        <v>200</v>
      </c>
      <c r="D50" s="119">
        <v>200</v>
      </c>
      <c r="E50" s="149">
        <v>0</v>
      </c>
      <c r="F50" s="4"/>
      <c r="G50" s="66"/>
      <c r="H50" s="4"/>
      <c r="I50" s="4"/>
    </row>
    <row r="51" spans="1:9" ht="19.5">
      <c r="A51" s="114"/>
      <c r="B51" s="2"/>
      <c r="C51" s="162"/>
      <c r="D51" s="162"/>
      <c r="E51" s="149"/>
      <c r="F51" s="4"/>
      <c r="G51" s="66"/>
      <c r="H51" s="4"/>
      <c r="I51" s="4"/>
    </row>
    <row r="52" spans="1:9" ht="19.5">
      <c r="A52" s="7"/>
      <c r="B52" s="2"/>
      <c r="C52" s="66"/>
      <c r="D52" s="66"/>
      <c r="E52" s="66"/>
      <c r="F52" s="4"/>
      <c r="G52" s="66"/>
      <c r="H52" s="4"/>
      <c r="I52" s="4"/>
    </row>
    <row r="53" spans="1:9" ht="19.5">
      <c r="A53" s="7"/>
      <c r="B53" s="2" t="s">
        <v>1</v>
      </c>
      <c r="C53" s="4">
        <f>SUM(C34:C50)</f>
        <v>11160</v>
      </c>
      <c r="D53" s="4">
        <f>SUM(D34:D50)</f>
        <v>10150</v>
      </c>
      <c r="E53" s="4">
        <f>SUM(E34:E49)</f>
        <v>4205.79</v>
      </c>
      <c r="F53" s="4">
        <f>SUM(F34:F48)</f>
        <v>3777.57</v>
      </c>
      <c r="G53" s="4">
        <f>SUM(G34:G48)</f>
        <v>11393.670000000002</v>
      </c>
      <c r="H53" s="4">
        <f>SUM(H34:H48)</f>
        <v>31302.61</v>
      </c>
      <c r="I53" s="4">
        <f>SUM(I34:I45)</f>
        <v>0</v>
      </c>
    </row>
    <row r="54" spans="1:9" ht="19.5">
      <c r="A54" s="7"/>
      <c r="B54" s="2"/>
      <c r="C54" s="66"/>
      <c r="D54" s="66"/>
      <c r="E54" s="66"/>
      <c r="F54" s="4"/>
      <c r="G54" s="66"/>
      <c r="H54" s="4"/>
      <c r="I54" s="4"/>
    </row>
    <row r="55" spans="1:9" ht="19.5">
      <c r="A55" s="7"/>
      <c r="B55" s="2"/>
      <c r="C55" s="66"/>
      <c r="D55" s="66"/>
      <c r="E55" s="66"/>
      <c r="F55" s="4"/>
      <c r="G55" s="66"/>
      <c r="H55" s="4"/>
      <c r="I55" s="4"/>
    </row>
    <row r="56" spans="1:9" ht="19.5">
      <c r="A56" s="7"/>
      <c r="B56" s="2"/>
      <c r="C56" s="66"/>
      <c r="D56" s="66"/>
      <c r="E56" s="66"/>
      <c r="F56" s="4"/>
      <c r="G56" s="66"/>
      <c r="H56" s="4"/>
      <c r="I56" s="4"/>
    </row>
    <row r="57" spans="1:9" ht="19.5">
      <c r="A57" s="7"/>
      <c r="B57" s="2"/>
      <c r="C57" s="66"/>
      <c r="D57" s="66"/>
      <c r="E57" s="66"/>
      <c r="F57" s="4"/>
      <c r="G57" s="66"/>
      <c r="H57" s="4"/>
      <c r="I57" s="4"/>
    </row>
    <row r="58" spans="1:9" ht="19.5">
      <c r="A58" s="7"/>
      <c r="B58" s="2"/>
      <c r="C58" s="66"/>
      <c r="D58" s="66"/>
      <c r="E58" s="66"/>
      <c r="F58" s="4"/>
      <c r="G58" s="66"/>
      <c r="H58" s="4"/>
      <c r="I58" s="4"/>
    </row>
    <row r="59" spans="1:9" ht="19.5">
      <c r="A59" s="7"/>
      <c r="B59" s="1" t="s">
        <v>5</v>
      </c>
      <c r="C59" s="4">
        <f aca="true" t="shared" si="3" ref="C59:H59">SUM(C53+C56)</f>
        <v>11160</v>
      </c>
      <c r="D59" s="4">
        <f t="shared" si="3"/>
        <v>10150</v>
      </c>
      <c r="E59" s="4">
        <f t="shared" si="3"/>
        <v>4205.79</v>
      </c>
      <c r="F59" s="4">
        <f t="shared" si="3"/>
        <v>3777.57</v>
      </c>
      <c r="G59" s="4">
        <f t="shared" si="3"/>
        <v>11393.670000000002</v>
      </c>
      <c r="H59" s="4">
        <f t="shared" si="3"/>
        <v>31302.61</v>
      </c>
      <c r="I59" s="4">
        <f>SUM(I53+I55)</f>
        <v>0</v>
      </c>
    </row>
    <row r="60" spans="1:9" ht="19.5">
      <c r="A60" s="7"/>
      <c r="B60" s="2"/>
      <c r="C60" s="66"/>
      <c r="D60" s="66"/>
      <c r="E60" s="66"/>
      <c r="F60" s="4"/>
      <c r="G60" s="66"/>
      <c r="H60" s="4"/>
      <c r="I60" s="4"/>
    </row>
    <row r="61" spans="1:9" ht="19.5">
      <c r="A61" s="7"/>
      <c r="B61" s="2"/>
      <c r="C61" s="66"/>
      <c r="D61" s="66"/>
      <c r="E61" s="66"/>
      <c r="F61" s="4"/>
      <c r="G61" s="66"/>
      <c r="H61" s="4"/>
      <c r="I61" s="4"/>
    </row>
    <row r="62" spans="1:9" ht="19.5">
      <c r="A62" s="8" t="s">
        <v>6</v>
      </c>
      <c r="B62" s="2"/>
      <c r="C62" s="4">
        <f aca="true" t="shared" si="4" ref="C62:I62">SUM(C59)</f>
        <v>11160</v>
      </c>
      <c r="D62" s="4">
        <f>SUM(D59)</f>
        <v>10150</v>
      </c>
      <c r="E62" s="4">
        <f t="shared" si="4"/>
        <v>4205.79</v>
      </c>
      <c r="F62" s="4">
        <f t="shared" si="4"/>
        <v>3777.57</v>
      </c>
      <c r="G62" s="4">
        <f t="shared" si="4"/>
        <v>11393.670000000002</v>
      </c>
      <c r="H62" s="4">
        <f t="shared" si="4"/>
        <v>31302.61</v>
      </c>
      <c r="I62" s="4">
        <f t="shared" si="4"/>
        <v>0</v>
      </c>
    </row>
    <row r="63" spans="1:9" ht="19.5">
      <c r="A63" s="8" t="s">
        <v>7</v>
      </c>
      <c r="B63" s="2"/>
      <c r="C63" s="4">
        <f aca="true" t="shared" si="5" ref="C63:I63">SUM(C29)</f>
        <v>14088</v>
      </c>
      <c r="D63" s="4">
        <f>SUM(D29)</f>
        <v>14376</v>
      </c>
      <c r="E63" s="4">
        <f t="shared" si="5"/>
        <v>13240.470000000001</v>
      </c>
      <c r="F63" s="4">
        <f t="shared" si="5"/>
        <v>2216.2</v>
      </c>
      <c r="G63" s="4">
        <f t="shared" si="5"/>
        <v>7507.92</v>
      </c>
      <c r="H63" s="4">
        <f t="shared" si="5"/>
        <v>44896.95</v>
      </c>
      <c r="I63" s="4">
        <f t="shared" si="5"/>
        <v>0</v>
      </c>
    </row>
    <row r="64" spans="1:9" ht="19.5">
      <c r="A64" s="7"/>
      <c r="B64" s="2"/>
      <c r="C64" s="66"/>
      <c r="D64" s="66"/>
      <c r="E64" s="66"/>
      <c r="F64" s="4"/>
      <c r="G64" s="66"/>
      <c r="H64" s="4"/>
      <c r="I64" s="4"/>
    </row>
    <row r="65" spans="1:9" ht="19.5">
      <c r="A65" s="31" t="s">
        <v>975</v>
      </c>
      <c r="B65" s="2"/>
      <c r="C65" s="4">
        <f aca="true" t="shared" si="6" ref="C65:I65">SUM(C63-C62)</f>
        <v>2928</v>
      </c>
      <c r="D65" s="4">
        <f t="shared" si="6"/>
        <v>4226</v>
      </c>
      <c r="E65" s="4">
        <f t="shared" si="6"/>
        <v>9034.68</v>
      </c>
      <c r="F65" s="4">
        <f t="shared" si="6"/>
        <v>-1561.3700000000003</v>
      </c>
      <c r="G65" s="4">
        <f t="shared" si="6"/>
        <v>-3885.750000000002</v>
      </c>
      <c r="H65" s="4">
        <f t="shared" si="6"/>
        <v>13594.339999999997</v>
      </c>
      <c r="I65" s="4">
        <f t="shared" si="6"/>
        <v>0</v>
      </c>
    </row>
    <row r="66" spans="1:9" ht="19.5">
      <c r="A66" s="31" t="s">
        <v>976</v>
      </c>
      <c r="B66" s="2"/>
      <c r="C66" s="4">
        <v>-1088</v>
      </c>
      <c r="D66" s="4">
        <v>-1088</v>
      </c>
      <c r="E66" s="4">
        <v>-1088</v>
      </c>
      <c r="F66" s="4"/>
      <c r="G66" s="4"/>
      <c r="H66" s="4"/>
      <c r="I66" s="4"/>
    </row>
    <row r="67" spans="1:9" ht="19.5">
      <c r="A67" s="31" t="s">
        <v>8</v>
      </c>
      <c r="B67" s="2"/>
      <c r="C67" s="4">
        <v>2840</v>
      </c>
      <c r="D67" s="4">
        <v>3138</v>
      </c>
      <c r="E67" s="4">
        <v>7946.68</v>
      </c>
      <c r="F67" s="4"/>
      <c r="G67" s="4"/>
      <c r="H67" s="4"/>
      <c r="I67" s="4"/>
    </row>
    <row r="68" spans="1:9" ht="19.5">
      <c r="A68" s="31"/>
      <c r="B68" s="2"/>
      <c r="C68" s="4"/>
      <c r="D68" s="4"/>
      <c r="E68" s="4"/>
      <c r="F68" s="4"/>
      <c r="G68" s="4"/>
      <c r="H68" s="4"/>
      <c r="I68" s="4"/>
    </row>
    <row r="69" spans="1:7" ht="15.75">
      <c r="A69" s="17"/>
      <c r="G69" s="75"/>
    </row>
    <row r="70" ht="15.75">
      <c r="A70" s="147" t="s">
        <v>933</v>
      </c>
    </row>
    <row r="71" ht="15.75">
      <c r="A71" s="147"/>
    </row>
    <row r="72" ht="15.75">
      <c r="A72" s="172">
        <v>2019</v>
      </c>
    </row>
    <row r="73" ht="15.75">
      <c r="A73" s="159" t="s">
        <v>1046</v>
      </c>
    </row>
    <row r="74" ht="15.75">
      <c r="A74" s="147"/>
    </row>
    <row r="75" ht="15.75">
      <c r="A75" s="172">
        <v>2018</v>
      </c>
    </row>
    <row r="76" ht="15.75">
      <c r="A76" s="159" t="s">
        <v>984</v>
      </c>
    </row>
    <row r="77" ht="15.75">
      <c r="A77" s="159" t="s">
        <v>996</v>
      </c>
    </row>
    <row r="78" ht="15.75">
      <c r="A78" s="159"/>
    </row>
    <row r="79" ht="15.75">
      <c r="A79" s="147"/>
    </row>
    <row r="80" ht="15.75">
      <c r="A80" s="172">
        <v>2017</v>
      </c>
    </row>
    <row r="81" ht="15.75">
      <c r="A81" s="173" t="s">
        <v>1056</v>
      </c>
    </row>
    <row r="82" ht="15.75">
      <c r="A82" s="157" t="s">
        <v>1057</v>
      </c>
    </row>
    <row r="83" ht="15.75">
      <c r="A83" s="159" t="s">
        <v>1058</v>
      </c>
    </row>
    <row r="84" ht="15.75">
      <c r="A84" s="147"/>
    </row>
    <row r="85" ht="15.75">
      <c r="A85" s="172">
        <v>2016</v>
      </c>
    </row>
    <row r="86" ht="15.75">
      <c r="A86" s="148" t="s">
        <v>827</v>
      </c>
    </row>
    <row r="87" ht="15.75">
      <c r="A87" s="117" t="s">
        <v>824</v>
      </c>
    </row>
    <row r="88" ht="15.75">
      <c r="A88" s="117"/>
    </row>
    <row r="89" ht="15.75">
      <c r="A89" s="144" t="s">
        <v>802</v>
      </c>
    </row>
    <row r="90" ht="15.75">
      <c r="A90" s="134" t="s">
        <v>825</v>
      </c>
    </row>
    <row r="91" ht="15.75">
      <c r="A91" s="135" t="s">
        <v>826</v>
      </c>
    </row>
    <row r="92" ht="15.75">
      <c r="A92" s="135" t="s">
        <v>796</v>
      </c>
    </row>
  </sheetData>
  <sheetProtection/>
  <printOptions gridLines="1"/>
  <pageMargins left="0.75" right="0.75" top="1" bottom="1" header="0.5" footer="0.5"/>
  <pageSetup orientation="landscape" scale="55" r:id="rId1"/>
  <headerFooter alignWithMargins="0">
    <oddHeader>&amp;C&amp;18 6060 MAIN STREET BUILDING
RENTAL - 2018 BUDGET</oddHeader>
    <oddFooter>&amp;L6060 MAIN STREET BUILDING - RENTAL&amp;C&amp;P of &amp;N&amp;RRevised &amp;D</oddFooter>
  </headerFooter>
  <rowBreaks count="2" manualBreakCount="2">
    <brk id="30" max="255" man="1"/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I42"/>
  <sheetViews>
    <sheetView workbookViewId="0" topLeftCell="A10">
      <selection activeCell="C25" sqref="C25"/>
    </sheetView>
  </sheetViews>
  <sheetFormatPr defaultColWidth="9.140625" defaultRowHeight="12.75"/>
  <cols>
    <col min="1" max="1" width="28.7109375" style="19" customWidth="1"/>
    <col min="2" max="2" width="38.28125" style="15" customWidth="1"/>
    <col min="3" max="4" width="21.140625" style="15" customWidth="1"/>
    <col min="5" max="5" width="18.57421875" style="15" customWidth="1"/>
    <col min="6" max="6" width="17.421875" style="18" customWidth="1"/>
    <col min="7" max="7" width="18.140625" style="15" customWidth="1"/>
    <col min="8" max="8" width="19.00390625" style="18" customWidth="1"/>
    <col min="9" max="9" width="18.28125" style="18" customWidth="1"/>
    <col min="10" max="16384" width="9.140625" style="15" customWidth="1"/>
  </cols>
  <sheetData>
    <row r="1" spans="1:9" s="16" customFormat="1" ht="60" thickBot="1" thickTop="1">
      <c r="A1" s="6" t="s">
        <v>10</v>
      </c>
      <c r="B1" s="12" t="s">
        <v>9</v>
      </c>
      <c r="C1" s="13" t="s">
        <v>977</v>
      </c>
      <c r="D1" s="13" t="s">
        <v>860</v>
      </c>
      <c r="E1" s="13" t="s">
        <v>1075</v>
      </c>
      <c r="F1" s="13" t="s">
        <v>978</v>
      </c>
      <c r="G1" s="13" t="s">
        <v>861</v>
      </c>
      <c r="H1" s="13" t="s">
        <v>747</v>
      </c>
      <c r="I1" s="13" t="s">
        <v>194</v>
      </c>
    </row>
    <row r="2" spans="1:9" ht="20.25" thickTop="1">
      <c r="A2" s="114" t="s">
        <v>539</v>
      </c>
      <c r="B2" s="2"/>
      <c r="C2" s="66"/>
      <c r="D2" s="66"/>
      <c r="E2" s="66"/>
      <c r="F2" s="4"/>
      <c r="G2" s="66"/>
      <c r="H2" s="4"/>
      <c r="I2" s="4"/>
    </row>
    <row r="3" spans="1:9" ht="19.5">
      <c r="A3" s="114" t="s">
        <v>581</v>
      </c>
      <c r="B3" s="2" t="s">
        <v>529</v>
      </c>
      <c r="C3" s="66">
        <v>0</v>
      </c>
      <c r="D3" s="66">
        <v>0</v>
      </c>
      <c r="E3" s="66">
        <v>0</v>
      </c>
      <c r="F3" s="4">
        <v>0</v>
      </c>
      <c r="G3" s="66">
        <v>0</v>
      </c>
      <c r="H3" s="4">
        <v>0</v>
      </c>
      <c r="I3" s="4">
        <v>0</v>
      </c>
    </row>
    <row r="4" spans="1:9" ht="19.5">
      <c r="A4" s="114" t="s">
        <v>862</v>
      </c>
      <c r="B4" s="2" t="s">
        <v>863</v>
      </c>
      <c r="C4" s="66"/>
      <c r="D4" s="66"/>
      <c r="E4" s="66"/>
      <c r="F4" s="4">
        <v>0</v>
      </c>
      <c r="G4" s="66"/>
      <c r="H4" s="4"/>
      <c r="I4" s="4"/>
    </row>
    <row r="5" spans="1:9" ht="19.5">
      <c r="A5" s="114" t="s">
        <v>782</v>
      </c>
      <c r="B5" s="2" t="s">
        <v>524</v>
      </c>
      <c r="C5" s="66">
        <v>5000</v>
      </c>
      <c r="D5" s="66">
        <v>5000</v>
      </c>
      <c r="E5" s="66">
        <v>5000</v>
      </c>
      <c r="F5" s="4">
        <v>5000</v>
      </c>
      <c r="G5" s="66">
        <v>5000</v>
      </c>
      <c r="H5" s="4">
        <v>0</v>
      </c>
      <c r="I5" s="4">
        <v>400</v>
      </c>
    </row>
    <row r="6" spans="1:9" ht="19.5">
      <c r="A6" s="7"/>
      <c r="B6" s="2"/>
      <c r="C6" s="66"/>
      <c r="D6" s="66"/>
      <c r="E6" s="66"/>
      <c r="F6" s="4"/>
      <c r="G6" s="66"/>
      <c r="H6" s="4"/>
      <c r="I6" s="4"/>
    </row>
    <row r="7" spans="1:9" ht="19.5">
      <c r="A7" s="7"/>
      <c r="B7" s="2" t="s">
        <v>1</v>
      </c>
      <c r="C7" s="4">
        <f aca="true" t="shared" si="0" ref="C7:I7">SUM(C3:C5)</f>
        <v>5000</v>
      </c>
      <c r="D7" s="4">
        <f>SUM(D3:D5)</f>
        <v>5000</v>
      </c>
      <c r="E7" s="4">
        <f t="shared" si="0"/>
        <v>5000</v>
      </c>
      <c r="F7" s="4">
        <f t="shared" si="0"/>
        <v>5000</v>
      </c>
      <c r="G7" s="4">
        <f t="shared" si="0"/>
        <v>5000</v>
      </c>
      <c r="H7" s="4">
        <f t="shared" si="0"/>
        <v>0</v>
      </c>
      <c r="I7" s="4">
        <f t="shared" si="0"/>
        <v>400</v>
      </c>
    </row>
    <row r="8" spans="1:9" ht="19.5">
      <c r="A8" s="7"/>
      <c r="B8" s="2"/>
      <c r="C8" s="66"/>
      <c r="D8" s="66"/>
      <c r="E8" s="66"/>
      <c r="F8" s="4"/>
      <c r="G8" s="66"/>
      <c r="H8" s="4"/>
      <c r="I8" s="4"/>
    </row>
    <row r="9" spans="1:9" ht="19.5">
      <c r="A9" s="7"/>
      <c r="B9" s="2"/>
      <c r="C9" s="66"/>
      <c r="D9" s="66"/>
      <c r="E9" s="66"/>
      <c r="F9" s="4"/>
      <c r="G9" s="66"/>
      <c r="H9" s="4"/>
      <c r="I9" s="4"/>
    </row>
    <row r="10" spans="1:9" ht="19.5">
      <c r="A10" s="10" t="s">
        <v>2</v>
      </c>
      <c r="B10" s="2"/>
      <c r="C10" s="66"/>
      <c r="D10" s="66"/>
      <c r="E10" s="66"/>
      <c r="F10" s="4"/>
      <c r="G10" s="66"/>
      <c r="H10" s="4"/>
      <c r="I10" s="4"/>
    </row>
    <row r="11" spans="1:9" ht="19.5">
      <c r="A11" s="7"/>
      <c r="B11" s="2"/>
      <c r="C11" s="66"/>
      <c r="D11" s="66"/>
      <c r="E11" s="66"/>
      <c r="F11" s="4"/>
      <c r="G11" s="66"/>
      <c r="H11" s="4"/>
      <c r="I11" s="4"/>
    </row>
    <row r="12" spans="1:9" ht="19.5">
      <c r="A12" s="114" t="s">
        <v>582</v>
      </c>
      <c r="B12" s="2" t="s">
        <v>127</v>
      </c>
      <c r="C12" s="66">
        <v>0</v>
      </c>
      <c r="D12" s="66">
        <v>0</v>
      </c>
      <c r="E12" s="66">
        <v>0</v>
      </c>
      <c r="F12" s="4">
        <v>0</v>
      </c>
      <c r="G12" s="66">
        <v>0</v>
      </c>
      <c r="H12" s="4">
        <v>0.02</v>
      </c>
      <c r="I12" s="4">
        <v>0.11</v>
      </c>
    </row>
    <row r="13" spans="1:9" ht="19.5">
      <c r="A13" s="7"/>
      <c r="B13" s="2"/>
      <c r="C13" s="66"/>
      <c r="D13" s="66"/>
      <c r="E13" s="66"/>
      <c r="F13" s="4"/>
      <c r="G13" s="66"/>
      <c r="H13" s="4"/>
      <c r="I13" s="4"/>
    </row>
    <row r="14" spans="1:9" ht="19.5">
      <c r="A14" s="7"/>
      <c r="B14" s="2" t="s">
        <v>1</v>
      </c>
      <c r="C14" s="4">
        <f aca="true" t="shared" si="1" ref="C14:I14">SUM(C12)</f>
        <v>0</v>
      </c>
      <c r="D14" s="4">
        <f>SUM(D12)</f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  <c r="H14" s="4">
        <f t="shared" si="1"/>
        <v>0.02</v>
      </c>
      <c r="I14" s="4">
        <f t="shared" si="1"/>
        <v>0.11</v>
      </c>
    </row>
    <row r="15" spans="1:9" ht="19.5">
      <c r="A15" s="7"/>
      <c r="B15" s="2"/>
      <c r="C15" s="66"/>
      <c r="D15" s="66"/>
      <c r="E15" s="66"/>
      <c r="F15" s="4"/>
      <c r="G15" s="66"/>
      <c r="H15" s="4"/>
      <c r="I15" s="4"/>
    </row>
    <row r="16" spans="1:9" ht="19.5">
      <c r="A16" s="7"/>
      <c r="B16" s="1" t="s">
        <v>3</v>
      </c>
      <c r="C16" s="4">
        <f>SUM(C7+C14)</f>
        <v>5000</v>
      </c>
      <c r="D16" s="4">
        <f>SUM(D7+D14)</f>
        <v>5000</v>
      </c>
      <c r="E16" s="4">
        <f>SUM(E7+E14)</f>
        <v>5000</v>
      </c>
      <c r="F16" s="4">
        <f>SUM(F7+F14)</f>
        <v>5000</v>
      </c>
      <c r="G16" s="4">
        <f>SUM(G7+G14)</f>
        <v>5000</v>
      </c>
      <c r="H16" s="4">
        <v>0.02</v>
      </c>
      <c r="I16" s="4">
        <v>0.02</v>
      </c>
    </row>
    <row r="17" spans="1:9" ht="19.5">
      <c r="A17" s="7"/>
      <c r="B17" s="2"/>
      <c r="C17" s="66"/>
      <c r="D17" s="66"/>
      <c r="E17" s="66"/>
      <c r="F17" s="4"/>
      <c r="G17" s="66"/>
      <c r="H17" s="4"/>
      <c r="I17" s="4"/>
    </row>
    <row r="18" spans="1:9" ht="19.5">
      <c r="A18" s="7"/>
      <c r="B18" s="2"/>
      <c r="C18" s="66"/>
      <c r="D18" s="66"/>
      <c r="E18" s="66"/>
      <c r="F18" s="4"/>
      <c r="G18" s="66"/>
      <c r="H18" s="4"/>
      <c r="I18" s="4"/>
    </row>
    <row r="19" spans="1:9" ht="19.5">
      <c r="A19" s="7"/>
      <c r="B19" s="2" t="s">
        <v>11</v>
      </c>
      <c r="C19" s="66"/>
      <c r="D19" s="66"/>
      <c r="E19" s="66"/>
      <c r="F19" s="4"/>
      <c r="G19" s="66"/>
      <c r="H19" s="4"/>
      <c r="I19" s="4"/>
    </row>
    <row r="20" spans="1:9" ht="19.5">
      <c r="A20" s="7"/>
      <c r="B20" s="2"/>
      <c r="C20" s="66"/>
      <c r="D20" s="66"/>
      <c r="E20" s="66"/>
      <c r="F20" s="4"/>
      <c r="G20" s="66"/>
      <c r="H20" s="4"/>
      <c r="I20" s="4"/>
    </row>
    <row r="21" spans="1:9" ht="19.5">
      <c r="A21" s="11" t="s">
        <v>11</v>
      </c>
      <c r="B21" s="14"/>
      <c r="C21" s="68"/>
      <c r="D21" s="68"/>
      <c r="E21" s="68"/>
      <c r="F21" s="36"/>
      <c r="G21" s="68"/>
      <c r="H21" s="4"/>
      <c r="I21" s="4"/>
    </row>
    <row r="22" spans="1:9" ht="19.5">
      <c r="A22" s="7"/>
      <c r="B22" s="2"/>
      <c r="C22" s="66"/>
      <c r="D22" s="66"/>
      <c r="E22" s="66"/>
      <c r="F22" s="4"/>
      <c r="G22" s="66"/>
      <c r="H22" s="4"/>
      <c r="I22" s="4"/>
    </row>
    <row r="23" spans="1:9" ht="19.5">
      <c r="A23" s="114" t="s">
        <v>583</v>
      </c>
      <c r="B23" s="2" t="s">
        <v>572</v>
      </c>
      <c r="C23" s="66">
        <v>0</v>
      </c>
      <c r="D23" s="66">
        <v>0</v>
      </c>
      <c r="E23" s="66">
        <v>0</v>
      </c>
      <c r="F23" s="4">
        <v>0</v>
      </c>
      <c r="G23" s="66">
        <v>0</v>
      </c>
      <c r="H23" s="4">
        <v>0</v>
      </c>
      <c r="I23" s="4">
        <v>160</v>
      </c>
    </row>
    <row r="24" spans="1:9" ht="19.5">
      <c r="A24" s="114" t="s">
        <v>783</v>
      </c>
      <c r="B24" s="2" t="s">
        <v>1071</v>
      </c>
      <c r="C24" s="66">
        <v>500</v>
      </c>
      <c r="D24" s="66">
        <v>0</v>
      </c>
      <c r="E24" s="66">
        <v>0</v>
      </c>
      <c r="F24" s="4">
        <v>0</v>
      </c>
      <c r="G24" s="66">
        <v>283.69</v>
      </c>
      <c r="H24" s="4"/>
      <c r="I24" s="4"/>
    </row>
    <row r="25" spans="1:9" ht="19.5">
      <c r="A25" s="7"/>
      <c r="B25" s="2"/>
      <c r="C25" s="66"/>
      <c r="D25" s="66"/>
      <c r="E25" s="66"/>
      <c r="F25" s="4"/>
      <c r="G25" s="66"/>
      <c r="H25" s="4"/>
      <c r="I25" s="4"/>
    </row>
    <row r="26" spans="1:9" ht="19.5">
      <c r="A26" s="7"/>
      <c r="B26" s="2" t="s">
        <v>1</v>
      </c>
      <c r="C26" s="4">
        <f>SUM(C23:C24)</f>
        <v>500</v>
      </c>
      <c r="D26" s="4">
        <f>SUM(D23:D24)</f>
        <v>0</v>
      </c>
      <c r="E26" s="4">
        <f>SUM(E23:E24)</f>
        <v>0</v>
      </c>
      <c r="F26" s="4">
        <f>SUM(F23:F24)</f>
        <v>0</v>
      </c>
      <c r="G26" s="4">
        <f>SUM(G23:G24)</f>
        <v>283.69</v>
      </c>
      <c r="H26" s="4">
        <f>SUM(H23:H23)</f>
        <v>0</v>
      </c>
      <c r="I26" s="4">
        <f>SUM(I23:I23)</f>
        <v>160</v>
      </c>
    </row>
    <row r="27" spans="1:9" ht="19.5">
      <c r="A27" s="7"/>
      <c r="B27" s="2"/>
      <c r="C27" s="66"/>
      <c r="D27" s="66"/>
      <c r="E27" s="66"/>
      <c r="F27" s="4"/>
      <c r="G27" s="66"/>
      <c r="H27" s="4"/>
      <c r="I27" s="4"/>
    </row>
    <row r="28" spans="1:9" ht="19.5">
      <c r="A28" s="7"/>
      <c r="B28" s="2"/>
      <c r="C28" s="66"/>
      <c r="D28" s="66"/>
      <c r="E28" s="66"/>
      <c r="F28" s="4"/>
      <c r="G28" s="66"/>
      <c r="H28" s="4"/>
      <c r="I28" s="4"/>
    </row>
    <row r="29" spans="1:9" ht="19.5">
      <c r="A29" s="7"/>
      <c r="B29" s="1" t="s">
        <v>5</v>
      </c>
      <c r="C29" s="4">
        <f aca="true" t="shared" si="2" ref="C29:I29">SUM(C23+C24)</f>
        <v>500</v>
      </c>
      <c r="D29" s="4">
        <f>SUM(D23+D24)</f>
        <v>0</v>
      </c>
      <c r="E29" s="4">
        <f t="shared" si="2"/>
        <v>0</v>
      </c>
      <c r="F29" s="4">
        <f t="shared" si="2"/>
        <v>0</v>
      </c>
      <c r="G29" s="4">
        <f t="shared" si="2"/>
        <v>283.69</v>
      </c>
      <c r="H29" s="4">
        <f t="shared" si="2"/>
        <v>0</v>
      </c>
      <c r="I29" s="4">
        <f t="shared" si="2"/>
        <v>160</v>
      </c>
    </row>
    <row r="30" spans="1:9" ht="19.5">
      <c r="A30" s="7"/>
      <c r="B30" s="2"/>
      <c r="C30" s="66"/>
      <c r="D30" s="66"/>
      <c r="E30" s="66"/>
      <c r="F30" s="4"/>
      <c r="G30" s="66"/>
      <c r="H30" s="4"/>
      <c r="I30" s="4"/>
    </row>
    <row r="31" spans="1:9" ht="19.5">
      <c r="A31" s="7"/>
      <c r="B31" s="2"/>
      <c r="C31" s="66"/>
      <c r="D31" s="66"/>
      <c r="E31" s="66"/>
      <c r="F31" s="4"/>
      <c r="G31" s="66"/>
      <c r="H31" s="4"/>
      <c r="I31" s="4"/>
    </row>
    <row r="32" spans="1:9" ht="19.5">
      <c r="A32" s="8" t="s">
        <v>6</v>
      </c>
      <c r="B32" s="2"/>
      <c r="C32" s="4">
        <f aca="true" t="shared" si="3" ref="C32:I32">SUM(C29)</f>
        <v>500</v>
      </c>
      <c r="D32" s="4">
        <f>SUM(D29)</f>
        <v>0</v>
      </c>
      <c r="E32" s="4">
        <f t="shared" si="3"/>
        <v>0</v>
      </c>
      <c r="F32" s="4">
        <f t="shared" si="3"/>
        <v>0</v>
      </c>
      <c r="G32" s="4">
        <f t="shared" si="3"/>
        <v>283.69</v>
      </c>
      <c r="H32" s="4">
        <f t="shared" si="3"/>
        <v>0</v>
      </c>
      <c r="I32" s="4">
        <f t="shared" si="3"/>
        <v>160</v>
      </c>
    </row>
    <row r="33" spans="1:9" ht="19.5">
      <c r="A33" s="8" t="s">
        <v>7</v>
      </c>
      <c r="B33" s="2"/>
      <c r="C33" s="4">
        <f aca="true" t="shared" si="4" ref="C33:I33">SUM(C16)</f>
        <v>5000</v>
      </c>
      <c r="D33" s="4">
        <f>SUM(D16)</f>
        <v>5000</v>
      </c>
      <c r="E33" s="4">
        <f t="shared" si="4"/>
        <v>5000</v>
      </c>
      <c r="F33" s="4">
        <f t="shared" si="4"/>
        <v>5000</v>
      </c>
      <c r="G33" s="4">
        <f t="shared" si="4"/>
        <v>5000</v>
      </c>
      <c r="H33" s="4">
        <f t="shared" si="4"/>
        <v>0.02</v>
      </c>
      <c r="I33" s="4">
        <f t="shared" si="4"/>
        <v>0.02</v>
      </c>
    </row>
    <row r="34" spans="1:9" ht="19.5">
      <c r="A34" s="7"/>
      <c r="B34" s="2"/>
      <c r="C34" s="66"/>
      <c r="D34" s="66"/>
      <c r="E34" s="66"/>
      <c r="F34" s="4"/>
      <c r="G34" s="66"/>
      <c r="H34" s="4"/>
      <c r="I34" s="4"/>
    </row>
    <row r="35" spans="1:9" ht="19.5">
      <c r="A35" s="31" t="s">
        <v>8</v>
      </c>
      <c r="B35" s="2"/>
      <c r="C35" s="4">
        <f aca="true" t="shared" si="5" ref="C35:I35">SUM(C33-C32)</f>
        <v>4500</v>
      </c>
      <c r="D35" s="4">
        <f t="shared" si="5"/>
        <v>5000</v>
      </c>
      <c r="E35" s="4">
        <f t="shared" si="5"/>
        <v>5000</v>
      </c>
      <c r="F35" s="4">
        <f t="shared" si="5"/>
        <v>5000</v>
      </c>
      <c r="G35" s="4">
        <f t="shared" si="5"/>
        <v>4716.31</v>
      </c>
      <c r="H35" s="4">
        <f t="shared" si="5"/>
        <v>0.02</v>
      </c>
      <c r="I35" s="4">
        <f t="shared" si="5"/>
        <v>-159.98</v>
      </c>
    </row>
    <row r="36" spans="1:7" ht="15.75">
      <c r="A36" s="17"/>
      <c r="G36" s="75"/>
    </row>
    <row r="37" spans="2:7" ht="15.75">
      <c r="B37" s="151"/>
      <c r="G37" s="75"/>
    </row>
    <row r="38" ht="15.75">
      <c r="G38" s="75"/>
    </row>
    <row r="39" ht="15.75">
      <c r="G39" s="75"/>
    </row>
    <row r="40" ht="15.75">
      <c r="G40" s="75"/>
    </row>
    <row r="41" ht="15.75">
      <c r="G41" s="75"/>
    </row>
    <row r="42" ht="15.75">
      <c r="G42" s="75"/>
    </row>
  </sheetData>
  <sheetProtection/>
  <printOptions gridLines="1"/>
  <pageMargins left="0.75" right="0.75" top="1" bottom="1" header="0.5" footer="0.5"/>
  <pageSetup orientation="landscape" scale="53" r:id="rId1"/>
  <headerFooter alignWithMargins="0">
    <oddHeader>&amp;C&amp;"MS Sans Serif,Bold"O4 SWIMMING POOL FUND
EAST PETERSBURG BOROUGH
2018 BUDGET</oddHeader>
    <oddFooter>&amp;LSWIM POOL FUND&amp;C&amp;P of &amp;N&amp;RRevised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J228"/>
  <sheetViews>
    <sheetView workbookViewId="0" topLeftCell="A1">
      <pane ySplit="1" topLeftCell="A204" activePane="bottomLeft" state="frozen"/>
      <selection pane="topLeft" activeCell="A1" sqref="A1"/>
      <selection pane="bottomLeft" activeCell="D184" sqref="D184"/>
    </sheetView>
  </sheetViews>
  <sheetFormatPr defaultColWidth="9.140625" defaultRowHeight="12.75"/>
  <cols>
    <col min="1" max="1" width="17.8515625" style="7" customWidth="1"/>
    <col min="2" max="2" width="48.140625" style="2" customWidth="1"/>
    <col min="3" max="3" width="4.8515625" style="45" customWidth="1"/>
    <col min="4" max="4" width="22.00390625" style="45" customWidth="1"/>
    <col min="5" max="5" width="21.57421875" style="45" customWidth="1"/>
    <col min="6" max="6" width="18.140625" style="45" customWidth="1"/>
    <col min="7" max="7" width="17.8515625" style="50" customWidth="1"/>
    <col min="8" max="8" width="16.8515625" style="50" customWidth="1"/>
    <col min="9" max="9" width="18.140625" style="50" customWidth="1"/>
    <col min="10" max="10" width="17.7109375" style="4" customWidth="1"/>
    <col min="11" max="16384" width="9.140625" style="2" customWidth="1"/>
  </cols>
  <sheetData>
    <row r="1" spans="1:10" s="3" customFormat="1" ht="60" thickBot="1" thickTop="1">
      <c r="A1" s="6" t="s">
        <v>10</v>
      </c>
      <c r="B1" s="12" t="s">
        <v>9</v>
      </c>
      <c r="C1" s="12"/>
      <c r="D1" s="13" t="s">
        <v>977</v>
      </c>
      <c r="E1" s="13" t="s">
        <v>860</v>
      </c>
      <c r="F1" s="13" t="s">
        <v>1075</v>
      </c>
      <c r="G1" s="13" t="s">
        <v>978</v>
      </c>
      <c r="H1" s="13" t="s">
        <v>859</v>
      </c>
      <c r="I1" s="13" t="s">
        <v>747</v>
      </c>
      <c r="J1" s="13" t="s">
        <v>194</v>
      </c>
    </row>
    <row r="2" spans="1:10" ht="20.25" thickTop="1">
      <c r="A2" s="7" t="s">
        <v>21</v>
      </c>
      <c r="B2" s="2" t="s">
        <v>4</v>
      </c>
      <c r="D2" s="50">
        <v>0</v>
      </c>
      <c r="E2" s="50">
        <v>0</v>
      </c>
      <c r="F2" s="50">
        <v>0</v>
      </c>
      <c r="G2" s="50">
        <v>0</v>
      </c>
      <c r="H2" s="50">
        <v>0</v>
      </c>
      <c r="I2" s="50">
        <v>0</v>
      </c>
      <c r="J2" s="4">
        <v>185.1</v>
      </c>
    </row>
    <row r="3" spans="4:6" ht="19.5">
      <c r="D3" s="50"/>
      <c r="E3" s="50"/>
      <c r="F3" s="50"/>
    </row>
    <row r="4" spans="2:10" ht="19.5">
      <c r="B4" s="45" t="s">
        <v>1</v>
      </c>
      <c r="D4" s="50">
        <f>SUM(D2)</f>
        <v>0</v>
      </c>
      <c r="E4" s="50">
        <f aca="true" t="shared" si="0" ref="E4:J4">SUM(E2)</f>
        <v>0</v>
      </c>
      <c r="F4" s="50">
        <f t="shared" si="0"/>
        <v>0</v>
      </c>
      <c r="G4" s="50">
        <f t="shared" si="0"/>
        <v>0</v>
      </c>
      <c r="H4" s="50">
        <f t="shared" si="0"/>
        <v>0</v>
      </c>
      <c r="I4" s="50">
        <f t="shared" si="0"/>
        <v>0</v>
      </c>
      <c r="J4" s="50">
        <f t="shared" si="0"/>
        <v>185.1</v>
      </c>
    </row>
    <row r="5" spans="4:6" ht="19.5">
      <c r="D5" s="50"/>
      <c r="E5" s="50"/>
      <c r="F5" s="50"/>
    </row>
    <row r="6" spans="1:9" ht="19.5">
      <c r="A6" s="11" t="s">
        <v>429</v>
      </c>
      <c r="B6" s="5"/>
      <c r="C6" s="27"/>
      <c r="D6" s="56"/>
      <c r="E6" s="56"/>
      <c r="F6" s="56"/>
      <c r="G6" s="56"/>
      <c r="H6" s="56"/>
      <c r="I6" s="56"/>
    </row>
    <row r="7" spans="4:6" ht="19.5">
      <c r="D7" s="50"/>
      <c r="E7" s="50"/>
      <c r="F7" s="50"/>
    </row>
    <row r="8" spans="1:10" ht="19.5">
      <c r="A8" s="7" t="s">
        <v>22</v>
      </c>
      <c r="B8" s="2" t="s">
        <v>960</v>
      </c>
      <c r="C8" s="45" t="s">
        <v>636</v>
      </c>
      <c r="D8" s="50">
        <v>72000</v>
      </c>
      <c r="E8" s="50">
        <v>72000</v>
      </c>
      <c r="F8" s="50">
        <v>65359.67</v>
      </c>
      <c r="G8" s="50">
        <v>75775.83</v>
      </c>
      <c r="H8" s="50">
        <v>77338.37</v>
      </c>
      <c r="I8" s="50">
        <v>67804.85</v>
      </c>
      <c r="J8" s="4">
        <v>68329.95</v>
      </c>
    </row>
    <row r="9" spans="4:6" ht="19.5">
      <c r="D9" s="50"/>
      <c r="E9" s="50"/>
      <c r="F9" s="50"/>
    </row>
    <row r="10" spans="2:10" ht="19.5">
      <c r="B10" s="45" t="s">
        <v>1</v>
      </c>
      <c r="D10" s="50">
        <f aca="true" t="shared" si="1" ref="D10:J10">SUM(D8)</f>
        <v>72000</v>
      </c>
      <c r="E10" s="50">
        <f>SUM(E8)</f>
        <v>72000</v>
      </c>
      <c r="F10" s="50">
        <f t="shared" si="1"/>
        <v>65359.67</v>
      </c>
      <c r="G10" s="50">
        <f t="shared" si="1"/>
        <v>75775.83</v>
      </c>
      <c r="H10" s="50">
        <f t="shared" si="1"/>
        <v>77338.37</v>
      </c>
      <c r="I10" s="50">
        <f t="shared" si="1"/>
        <v>67804.85</v>
      </c>
      <c r="J10" s="4">
        <f t="shared" si="1"/>
        <v>68329.95</v>
      </c>
    </row>
    <row r="11" spans="4:6" ht="19.5">
      <c r="D11" s="50"/>
      <c r="E11" s="50"/>
      <c r="F11" s="50"/>
    </row>
    <row r="12" spans="1:9" ht="19.5">
      <c r="A12" s="44" t="s">
        <v>179</v>
      </c>
      <c r="B12" s="5"/>
      <c r="C12" s="27"/>
      <c r="D12" s="56"/>
      <c r="E12" s="56"/>
      <c r="F12" s="56"/>
      <c r="G12" s="56"/>
      <c r="H12" s="56"/>
      <c r="I12" s="56"/>
    </row>
    <row r="13" spans="1:6" ht="19.5">
      <c r="A13" s="7" t="s">
        <v>20</v>
      </c>
      <c r="D13" s="50"/>
      <c r="E13" s="50"/>
      <c r="F13" s="50"/>
    </row>
    <row r="14" spans="1:10" ht="19.5">
      <c r="A14" s="62" t="s">
        <v>25</v>
      </c>
      <c r="B14" s="62" t="s">
        <v>26</v>
      </c>
      <c r="C14" s="62"/>
      <c r="D14" s="62">
        <v>9000</v>
      </c>
      <c r="E14" s="62">
        <v>9000</v>
      </c>
      <c r="F14" s="62">
        <v>0</v>
      </c>
      <c r="G14" s="84">
        <v>8176.97</v>
      </c>
      <c r="H14" s="50">
        <v>9175.03</v>
      </c>
      <c r="I14" s="50">
        <v>12755.19</v>
      </c>
      <c r="J14" s="4">
        <v>14915.55</v>
      </c>
    </row>
    <row r="15" spans="4:6" ht="19.5">
      <c r="D15" s="50"/>
      <c r="E15" s="50"/>
      <c r="F15" s="50"/>
    </row>
    <row r="16" spans="2:10" ht="19.5">
      <c r="B16" s="45" t="s">
        <v>1</v>
      </c>
      <c r="D16" s="4">
        <f aca="true" t="shared" si="2" ref="D16:J16">SUM(D14)</f>
        <v>9000</v>
      </c>
      <c r="E16" s="4">
        <f>SUM(E14)</f>
        <v>9000</v>
      </c>
      <c r="F16" s="4">
        <f t="shared" si="2"/>
        <v>0</v>
      </c>
      <c r="G16" s="4">
        <f t="shared" si="2"/>
        <v>8176.97</v>
      </c>
      <c r="H16" s="4">
        <f t="shared" si="2"/>
        <v>9175.03</v>
      </c>
      <c r="I16" s="4">
        <f t="shared" si="2"/>
        <v>12755.19</v>
      </c>
      <c r="J16" s="4">
        <f t="shared" si="2"/>
        <v>14915.55</v>
      </c>
    </row>
    <row r="17" spans="4:6" ht="19.5">
      <c r="D17" s="50"/>
      <c r="E17" s="50"/>
      <c r="F17" s="50"/>
    </row>
    <row r="18" spans="1:10" ht="19.5">
      <c r="A18" s="11" t="s">
        <v>23</v>
      </c>
      <c r="B18" s="25"/>
      <c r="C18" s="27"/>
      <c r="D18" s="56"/>
      <c r="E18" s="56"/>
      <c r="F18" s="56"/>
      <c r="G18" s="56"/>
      <c r="H18" s="56"/>
      <c r="I18" s="56"/>
      <c r="J18" s="34"/>
    </row>
    <row r="19" spans="1:10" ht="19.5">
      <c r="A19" s="26"/>
      <c r="B19" s="27"/>
      <c r="C19" s="27"/>
      <c r="D19" s="56"/>
      <c r="E19" s="56"/>
      <c r="F19" s="56"/>
      <c r="G19" s="56"/>
      <c r="H19" s="56"/>
      <c r="I19" s="56"/>
      <c r="J19" s="34"/>
    </row>
    <row r="20" spans="1:10" ht="19.5">
      <c r="A20" s="28" t="s">
        <v>24</v>
      </c>
      <c r="B20" s="29" t="s">
        <v>818</v>
      </c>
      <c r="C20" s="27"/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4">
        <v>10000</v>
      </c>
    </row>
    <row r="21" spans="1:10" ht="19.5">
      <c r="A21" s="28"/>
      <c r="B21" s="27"/>
      <c r="C21" s="27"/>
      <c r="D21" s="56"/>
      <c r="E21" s="56"/>
      <c r="F21" s="56"/>
      <c r="G21" s="56"/>
      <c r="H21" s="56"/>
      <c r="I21" s="56"/>
      <c r="J21" s="34"/>
    </row>
    <row r="22" spans="1:10" ht="19.5">
      <c r="A22" s="28"/>
      <c r="B22" s="27" t="s">
        <v>1</v>
      </c>
      <c r="C22" s="27"/>
      <c r="D22" s="50">
        <f aca="true" t="shared" si="3" ref="D22:J22">SUM(D20:D20)</f>
        <v>0</v>
      </c>
      <c r="E22" s="50">
        <f>SUM(E20:E20)</f>
        <v>0</v>
      </c>
      <c r="F22" s="50">
        <f t="shared" si="3"/>
        <v>0</v>
      </c>
      <c r="G22" s="50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10000</v>
      </c>
    </row>
    <row r="23" spans="1:10" ht="19.5">
      <c r="A23" s="28"/>
      <c r="B23" s="27"/>
      <c r="C23" s="27"/>
      <c r="D23" s="56"/>
      <c r="E23" s="56"/>
      <c r="F23" s="56"/>
      <c r="G23" s="56"/>
      <c r="H23" s="56"/>
      <c r="I23" s="56"/>
      <c r="J23" s="34"/>
    </row>
    <row r="24" spans="1:10" ht="19.5">
      <c r="A24" s="44" t="s">
        <v>27</v>
      </c>
      <c r="B24" s="25"/>
      <c r="C24" s="27"/>
      <c r="D24" s="56"/>
      <c r="E24" s="56"/>
      <c r="F24" s="56"/>
      <c r="G24" s="56"/>
      <c r="H24" s="56"/>
      <c r="I24" s="56"/>
      <c r="J24" s="34"/>
    </row>
    <row r="25" spans="1:10" ht="19.5">
      <c r="A25" s="28"/>
      <c r="B25" s="27"/>
      <c r="C25" s="27"/>
      <c r="D25" s="56"/>
      <c r="E25" s="56"/>
      <c r="F25" s="56"/>
      <c r="G25" s="56"/>
      <c r="H25" s="56"/>
      <c r="I25" s="56"/>
      <c r="J25" s="34"/>
    </row>
    <row r="26" spans="1:10" ht="19.5">
      <c r="A26" s="64" t="s">
        <v>28</v>
      </c>
      <c r="B26" s="64" t="s">
        <v>752</v>
      </c>
      <c r="C26" s="64"/>
      <c r="D26" s="72">
        <v>300</v>
      </c>
      <c r="E26" s="72">
        <v>400</v>
      </c>
      <c r="F26" s="72">
        <v>281</v>
      </c>
      <c r="G26" s="56">
        <v>400</v>
      </c>
      <c r="H26" s="56">
        <v>2880.34</v>
      </c>
      <c r="I26" s="56">
        <v>200</v>
      </c>
      <c r="J26" s="4">
        <v>0</v>
      </c>
    </row>
    <row r="27" spans="1:10" ht="19.5">
      <c r="A27" s="64" t="s">
        <v>29</v>
      </c>
      <c r="B27" s="64" t="s">
        <v>1009</v>
      </c>
      <c r="C27" s="64"/>
      <c r="D27" s="72">
        <v>774000</v>
      </c>
      <c r="E27" s="72">
        <v>754100</v>
      </c>
      <c r="F27" s="72">
        <v>595890.97</v>
      </c>
      <c r="G27" s="56">
        <v>743310.21</v>
      </c>
      <c r="H27" s="56">
        <v>662814.12</v>
      </c>
      <c r="I27" s="56">
        <v>578274.62</v>
      </c>
      <c r="J27" s="4">
        <v>578305.52</v>
      </c>
    </row>
    <row r="28" spans="1:10" ht="19.5">
      <c r="A28" s="64" t="s">
        <v>30</v>
      </c>
      <c r="B28" s="64" t="s">
        <v>32</v>
      </c>
      <c r="C28" s="64"/>
      <c r="D28" s="72">
        <v>5800</v>
      </c>
      <c r="E28" s="72">
        <v>5500</v>
      </c>
      <c r="F28" s="72">
        <v>5824.39</v>
      </c>
      <c r="G28" s="56">
        <v>8486</v>
      </c>
      <c r="H28" s="56">
        <v>8690.04</v>
      </c>
      <c r="I28" s="56">
        <v>7384.91</v>
      </c>
      <c r="J28" s="4">
        <v>5873.21</v>
      </c>
    </row>
    <row r="29" spans="1:10" ht="19.5">
      <c r="A29" s="64" t="s">
        <v>180</v>
      </c>
      <c r="B29" s="64" t="s">
        <v>181</v>
      </c>
      <c r="C29" s="64"/>
      <c r="D29" s="72">
        <v>1200</v>
      </c>
      <c r="E29" s="72">
        <v>1500</v>
      </c>
      <c r="F29" s="72">
        <v>1023.2</v>
      </c>
      <c r="G29" s="56">
        <v>1700</v>
      </c>
      <c r="H29" s="56">
        <v>2295.08</v>
      </c>
      <c r="I29" s="56">
        <v>1503.27</v>
      </c>
      <c r="J29" s="4">
        <v>1227.83</v>
      </c>
    </row>
    <row r="30" spans="1:10" ht="19.5">
      <c r="A30" s="64" t="s">
        <v>31</v>
      </c>
      <c r="B30" s="64" t="s">
        <v>748</v>
      </c>
      <c r="C30" s="64"/>
      <c r="D30" s="72">
        <v>500</v>
      </c>
      <c r="E30" s="72">
        <v>150</v>
      </c>
      <c r="F30" s="72">
        <v>496.44</v>
      </c>
      <c r="G30" s="56">
        <v>220.64</v>
      </c>
      <c r="H30" s="56">
        <v>55.16</v>
      </c>
      <c r="I30" s="56">
        <v>27.58</v>
      </c>
      <c r="J30" s="4">
        <v>82.74</v>
      </c>
    </row>
    <row r="31" spans="1:10" s="78" customFormat="1" ht="19.5">
      <c r="A31" s="26" t="s">
        <v>1001</v>
      </c>
      <c r="B31" s="49" t="s">
        <v>1002</v>
      </c>
      <c r="C31" s="89"/>
      <c r="D31" s="58">
        <v>1000</v>
      </c>
      <c r="E31" s="58">
        <v>0</v>
      </c>
      <c r="F31" s="58">
        <v>750</v>
      </c>
      <c r="G31" s="58">
        <v>0</v>
      </c>
      <c r="H31" s="58">
        <v>0</v>
      </c>
      <c r="I31" s="58">
        <v>0</v>
      </c>
      <c r="J31" s="58">
        <v>0</v>
      </c>
    </row>
    <row r="32" spans="1:10" ht="19.5">
      <c r="A32" s="28"/>
      <c r="B32" s="27"/>
      <c r="C32" s="27"/>
      <c r="D32" s="56"/>
      <c r="E32" s="56"/>
      <c r="F32" s="56"/>
      <c r="G32" s="56"/>
      <c r="H32" s="56"/>
      <c r="I32" s="56"/>
      <c r="J32" s="4" t="s">
        <v>20</v>
      </c>
    </row>
    <row r="33" spans="1:10" ht="19.5">
      <c r="A33" s="28"/>
      <c r="B33" s="27" t="s">
        <v>1</v>
      </c>
      <c r="C33" s="27"/>
      <c r="D33" s="56">
        <f>SUM(D26:D32)</f>
        <v>782800</v>
      </c>
      <c r="E33" s="56">
        <f>SUM(E26:E32)</f>
        <v>761650</v>
      </c>
      <c r="F33" s="56">
        <f>SUM(F26:F32)</f>
        <v>604265.9999999999</v>
      </c>
      <c r="G33" s="56">
        <f>SUM(G26:G32)</f>
        <v>754116.85</v>
      </c>
      <c r="H33" s="56">
        <f>SUM(H26:H32)</f>
        <v>676734.74</v>
      </c>
      <c r="I33" s="56">
        <f>SUM(I26:I31)</f>
        <v>587390.38</v>
      </c>
      <c r="J33" s="56">
        <f>SUM(J26:J31)</f>
        <v>585489.2999999999</v>
      </c>
    </row>
    <row r="34" spans="1:10" ht="19.5">
      <c r="A34" s="28"/>
      <c r="B34" s="27"/>
      <c r="C34" s="27"/>
      <c r="D34" s="56"/>
      <c r="E34" s="56"/>
      <c r="F34" s="56"/>
      <c r="G34" s="56"/>
      <c r="H34" s="56"/>
      <c r="I34" s="56"/>
      <c r="J34" s="34"/>
    </row>
    <row r="35" spans="1:10" ht="19.5">
      <c r="A35" s="43" t="s">
        <v>173</v>
      </c>
      <c r="B35" s="27"/>
      <c r="C35" s="27"/>
      <c r="D35" s="56"/>
      <c r="E35" s="56"/>
      <c r="F35" s="56"/>
      <c r="G35" s="56"/>
      <c r="H35" s="56"/>
      <c r="I35" s="56"/>
      <c r="J35" s="34"/>
    </row>
    <row r="36" spans="1:10" ht="19.5">
      <c r="A36" s="28"/>
      <c r="B36" s="27"/>
      <c r="C36" s="27"/>
      <c r="D36" s="56"/>
      <c r="E36" s="56"/>
      <c r="F36" s="56"/>
      <c r="G36" s="56"/>
      <c r="H36" s="56"/>
      <c r="I36" s="56"/>
      <c r="J36" s="34"/>
    </row>
    <row r="37" spans="1:10" ht="19.5">
      <c r="A37" s="43" t="s">
        <v>33</v>
      </c>
      <c r="B37" s="49" t="s">
        <v>637</v>
      </c>
      <c r="C37" s="27"/>
      <c r="D37" s="58">
        <v>1000</v>
      </c>
      <c r="E37" s="58">
        <v>1000</v>
      </c>
      <c r="F37" s="58">
        <v>266.7</v>
      </c>
      <c r="G37" s="58">
        <v>768.8</v>
      </c>
      <c r="H37" s="56">
        <v>2172.41</v>
      </c>
      <c r="I37" s="56">
        <v>4607.57</v>
      </c>
      <c r="J37" s="4">
        <v>5078.65</v>
      </c>
    </row>
    <row r="38" spans="1:10" ht="19.5">
      <c r="A38" s="43" t="s">
        <v>34</v>
      </c>
      <c r="B38" s="49" t="s">
        <v>35</v>
      </c>
      <c r="C38" s="27"/>
      <c r="D38" s="56">
        <v>2200</v>
      </c>
      <c r="E38" s="56">
        <v>2000</v>
      </c>
      <c r="F38" s="56">
        <v>2206</v>
      </c>
      <c r="G38" s="56">
        <v>2415.57</v>
      </c>
      <c r="H38" s="56">
        <v>2658.23</v>
      </c>
      <c r="I38" s="56">
        <v>2194.67</v>
      </c>
      <c r="J38" s="4">
        <v>1875.1</v>
      </c>
    </row>
    <row r="39" spans="1:10" ht="19.5">
      <c r="A39" s="43" t="s">
        <v>37</v>
      </c>
      <c r="B39" s="49" t="s">
        <v>97</v>
      </c>
      <c r="C39" s="27"/>
      <c r="D39" s="56">
        <v>0</v>
      </c>
      <c r="E39" s="56">
        <v>0</v>
      </c>
      <c r="F39" s="56">
        <v>0</v>
      </c>
      <c r="G39" s="56">
        <v>0</v>
      </c>
      <c r="H39" s="56">
        <v>154.79</v>
      </c>
      <c r="I39" s="56">
        <v>0</v>
      </c>
      <c r="J39" s="4">
        <v>0</v>
      </c>
    </row>
    <row r="40" spans="1:10" ht="19.5">
      <c r="A40" s="43" t="s">
        <v>424</v>
      </c>
      <c r="B40" s="49" t="s">
        <v>36</v>
      </c>
      <c r="C40" s="27"/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4">
        <v>0</v>
      </c>
    </row>
    <row r="41" spans="1:10" ht="19.5">
      <c r="A41" s="43" t="s">
        <v>425</v>
      </c>
      <c r="B41" s="49" t="s">
        <v>817</v>
      </c>
      <c r="C41" s="27"/>
      <c r="D41" s="56">
        <v>300</v>
      </c>
      <c r="E41" s="56">
        <v>300</v>
      </c>
      <c r="F41" s="56">
        <v>216</v>
      </c>
      <c r="G41" s="56">
        <v>289.5</v>
      </c>
      <c r="H41" s="56">
        <v>357</v>
      </c>
      <c r="I41" s="56">
        <v>297</v>
      </c>
      <c r="J41" s="4">
        <v>460</v>
      </c>
    </row>
    <row r="42" spans="1:10" ht="19.5">
      <c r="A42" s="43" t="s">
        <v>1076</v>
      </c>
      <c r="B42" s="49" t="s">
        <v>1077</v>
      </c>
      <c r="C42" s="27"/>
      <c r="D42" s="56">
        <v>400</v>
      </c>
      <c r="E42" s="56">
        <v>0</v>
      </c>
      <c r="F42" s="56">
        <v>365.8</v>
      </c>
      <c r="G42" s="56">
        <v>0</v>
      </c>
      <c r="H42" s="56">
        <v>0</v>
      </c>
      <c r="I42" s="56">
        <v>0</v>
      </c>
      <c r="J42" s="4">
        <v>0</v>
      </c>
    </row>
    <row r="43" spans="1:10" ht="19.5">
      <c r="A43" s="43" t="s">
        <v>501</v>
      </c>
      <c r="B43" s="49" t="s">
        <v>502</v>
      </c>
      <c r="C43" s="85"/>
      <c r="D43" s="56">
        <v>0</v>
      </c>
      <c r="E43" s="56">
        <v>0</v>
      </c>
      <c r="F43" s="56">
        <v>0</v>
      </c>
      <c r="G43" s="56">
        <v>185.25</v>
      </c>
      <c r="H43" s="56">
        <v>0</v>
      </c>
      <c r="I43" s="56">
        <v>8000</v>
      </c>
      <c r="J43" s="4">
        <v>0</v>
      </c>
    </row>
    <row r="44" spans="1:10" ht="19.5">
      <c r="A44" s="81" t="s">
        <v>503</v>
      </c>
      <c r="B44" s="81" t="s">
        <v>649</v>
      </c>
      <c r="C44" s="86" t="s">
        <v>610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330.4</v>
      </c>
      <c r="J44" s="76">
        <v>0</v>
      </c>
    </row>
    <row r="45" spans="1:10" ht="19.5">
      <c r="A45" s="81" t="s">
        <v>690</v>
      </c>
      <c r="B45" s="81" t="s">
        <v>666</v>
      </c>
      <c r="C45" s="86"/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3315</v>
      </c>
      <c r="J45" s="76">
        <v>0</v>
      </c>
    </row>
    <row r="46" spans="1:10" ht="19.5">
      <c r="A46" s="43" t="s">
        <v>174</v>
      </c>
      <c r="B46" s="49" t="s">
        <v>182</v>
      </c>
      <c r="C46" s="27"/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2500</v>
      </c>
      <c r="J46" s="4">
        <v>0</v>
      </c>
    </row>
    <row r="47" spans="1:10" ht="19.5">
      <c r="A47" s="28" t="s">
        <v>20</v>
      </c>
      <c r="B47" s="27" t="s">
        <v>20</v>
      </c>
      <c r="C47" s="27"/>
      <c r="D47" s="56"/>
      <c r="E47" s="56"/>
      <c r="F47" s="56"/>
      <c r="G47" s="56"/>
      <c r="H47" s="56"/>
      <c r="I47" s="56"/>
      <c r="J47" s="34"/>
    </row>
    <row r="48" spans="1:10" ht="19.5">
      <c r="A48" s="28"/>
      <c r="B48" s="27" t="s">
        <v>1</v>
      </c>
      <c r="C48" s="27"/>
      <c r="D48" s="56">
        <f aca="true" t="shared" si="4" ref="D48:J48">SUM(D37:D47)</f>
        <v>3900</v>
      </c>
      <c r="E48" s="56">
        <f>SUM(E37:E47)</f>
        <v>3300</v>
      </c>
      <c r="F48" s="56">
        <f t="shared" si="4"/>
        <v>3054.5</v>
      </c>
      <c r="G48" s="56">
        <f t="shared" si="4"/>
        <v>3659.12</v>
      </c>
      <c r="H48" s="56">
        <f t="shared" si="4"/>
        <v>5342.429999999999</v>
      </c>
      <c r="I48" s="56">
        <f t="shared" si="4"/>
        <v>21244.64</v>
      </c>
      <c r="J48" s="4">
        <f t="shared" si="4"/>
        <v>7413.75</v>
      </c>
    </row>
    <row r="49" spans="1:9" ht="19.5">
      <c r="A49" s="28"/>
      <c r="B49" s="27"/>
      <c r="C49" s="27"/>
      <c r="D49" s="56"/>
      <c r="E49" s="56"/>
      <c r="F49" s="56"/>
      <c r="G49" s="56"/>
      <c r="H49" s="56"/>
      <c r="I49" s="56"/>
    </row>
    <row r="50" spans="1:9" ht="19.5">
      <c r="A50" s="43" t="s">
        <v>749</v>
      </c>
      <c r="B50" s="49" t="s">
        <v>750</v>
      </c>
      <c r="C50" s="27"/>
      <c r="D50" s="56">
        <v>0</v>
      </c>
      <c r="E50" s="56">
        <v>0</v>
      </c>
      <c r="F50" s="56">
        <v>0</v>
      </c>
      <c r="G50" s="56">
        <v>-75775.83</v>
      </c>
      <c r="H50" s="56">
        <v>0</v>
      </c>
      <c r="I50" s="56">
        <v>-560000</v>
      </c>
    </row>
    <row r="51" spans="1:9" ht="19.5">
      <c r="A51" s="43" t="s">
        <v>929</v>
      </c>
      <c r="B51" s="49" t="s">
        <v>930</v>
      </c>
      <c r="C51" s="27"/>
      <c r="D51" s="56">
        <v>0</v>
      </c>
      <c r="E51" s="56">
        <v>0</v>
      </c>
      <c r="F51" s="56">
        <v>0</v>
      </c>
      <c r="G51" s="56">
        <v>0</v>
      </c>
      <c r="H51" s="56">
        <v>-77338.37</v>
      </c>
      <c r="I51" s="56">
        <v>0</v>
      </c>
    </row>
    <row r="52" spans="1:9" ht="19.5">
      <c r="A52" s="43" t="s">
        <v>931</v>
      </c>
      <c r="B52" s="49" t="s">
        <v>932</v>
      </c>
      <c r="C52" s="27"/>
      <c r="D52" s="56">
        <v>0</v>
      </c>
      <c r="E52" s="56">
        <v>0</v>
      </c>
      <c r="F52" s="56">
        <v>0</v>
      </c>
      <c r="G52" s="56">
        <v>0</v>
      </c>
      <c r="H52" s="56">
        <v>10000</v>
      </c>
      <c r="I52" s="56">
        <v>0</v>
      </c>
    </row>
    <row r="53" spans="1:9" ht="19.5">
      <c r="A53" s="43" t="s">
        <v>751</v>
      </c>
      <c r="B53" s="49" t="s">
        <v>718</v>
      </c>
      <c r="C53" s="27"/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3860.8</v>
      </c>
    </row>
    <row r="54" spans="1:9" ht="19.5">
      <c r="A54" s="28"/>
      <c r="B54" s="27"/>
      <c r="C54" s="27"/>
      <c r="D54" s="56"/>
      <c r="E54" s="56"/>
      <c r="F54" s="56"/>
      <c r="G54" s="56"/>
      <c r="H54" s="56"/>
      <c r="I54" s="56"/>
    </row>
    <row r="55" spans="1:9" ht="19.5">
      <c r="A55" s="28"/>
      <c r="B55" s="27"/>
      <c r="C55" s="27"/>
      <c r="D55" s="56"/>
      <c r="E55" s="56"/>
      <c r="F55" s="56"/>
      <c r="G55" s="56"/>
      <c r="H55" s="56"/>
      <c r="I55" s="56"/>
    </row>
    <row r="56" spans="1:10" ht="19.5">
      <c r="A56" s="28"/>
      <c r="B56" s="27" t="s">
        <v>1</v>
      </c>
      <c r="C56" s="27"/>
      <c r="D56" s="56">
        <f aca="true" t="shared" si="5" ref="D56:I56">SUM(D50:D54)</f>
        <v>0</v>
      </c>
      <c r="E56" s="56">
        <f t="shared" si="5"/>
        <v>0</v>
      </c>
      <c r="F56" s="56">
        <f t="shared" si="5"/>
        <v>0</v>
      </c>
      <c r="G56" s="56">
        <f t="shared" si="5"/>
        <v>-75775.83</v>
      </c>
      <c r="H56" s="56">
        <f t="shared" si="5"/>
        <v>-67338.37</v>
      </c>
      <c r="I56" s="56">
        <f t="shared" si="5"/>
        <v>-556139.2</v>
      </c>
      <c r="J56" s="34"/>
    </row>
    <row r="57" spans="1:10" ht="19.5">
      <c r="A57" s="28"/>
      <c r="B57" s="27"/>
      <c r="C57" s="27"/>
      <c r="D57" s="56"/>
      <c r="E57" s="56"/>
      <c r="F57" s="56"/>
      <c r="G57" s="56"/>
      <c r="H57" s="56"/>
      <c r="I57" s="56"/>
      <c r="J57" s="34"/>
    </row>
    <row r="58" spans="1:10" ht="19.5">
      <c r="A58" s="44" t="s">
        <v>691</v>
      </c>
      <c r="B58" s="25"/>
      <c r="C58" s="27"/>
      <c r="D58" s="56"/>
      <c r="E58" s="56"/>
      <c r="F58" s="56"/>
      <c r="G58" s="56"/>
      <c r="H58" s="56"/>
      <c r="I58" s="56"/>
      <c r="J58" s="34"/>
    </row>
    <row r="59" spans="1:10" ht="19.5">
      <c r="A59" s="28"/>
      <c r="B59" s="27"/>
      <c r="C59" s="27"/>
      <c r="D59" s="56"/>
      <c r="E59" s="56"/>
      <c r="F59" s="56"/>
      <c r="G59" s="56"/>
      <c r="H59" s="56"/>
      <c r="I59" s="56"/>
      <c r="J59" s="34"/>
    </row>
    <row r="60" spans="1:10" ht="19.5">
      <c r="A60" s="43" t="s">
        <v>109</v>
      </c>
      <c r="B60" s="49" t="s">
        <v>706</v>
      </c>
      <c r="C60" s="27"/>
      <c r="D60" s="56">
        <v>0</v>
      </c>
      <c r="E60" s="56">
        <v>0</v>
      </c>
      <c r="F60" s="56">
        <v>0</v>
      </c>
      <c r="G60" s="56">
        <v>0</v>
      </c>
      <c r="H60" s="56">
        <f>SUM(H56)</f>
        <v>-67338.37</v>
      </c>
      <c r="I60" s="56">
        <v>0</v>
      </c>
      <c r="J60" s="4">
        <v>0</v>
      </c>
    </row>
    <row r="61" spans="1:9" ht="19.5">
      <c r="A61" s="28"/>
      <c r="B61" s="27"/>
      <c r="C61" s="27"/>
      <c r="D61" s="56"/>
      <c r="E61" s="56"/>
      <c r="F61" s="56"/>
      <c r="G61" s="56"/>
      <c r="H61" s="56" t="s">
        <v>20</v>
      </c>
      <c r="I61" s="56"/>
    </row>
    <row r="62" spans="1:10" ht="19.5">
      <c r="A62" s="28"/>
      <c r="B62" s="27" t="s">
        <v>1</v>
      </c>
      <c r="C62" s="27"/>
      <c r="D62" s="56">
        <f aca="true" t="shared" si="6" ref="D62:J62">SUM(D60:D60)</f>
        <v>0</v>
      </c>
      <c r="E62" s="56">
        <f t="shared" si="6"/>
        <v>0</v>
      </c>
      <c r="F62" s="56">
        <f t="shared" si="6"/>
        <v>0</v>
      </c>
      <c r="G62" s="56">
        <f t="shared" si="6"/>
        <v>0</v>
      </c>
      <c r="H62" s="56">
        <f t="shared" si="6"/>
        <v>-67338.37</v>
      </c>
      <c r="I62" s="56">
        <f t="shared" si="6"/>
        <v>0</v>
      </c>
      <c r="J62" s="56">
        <f t="shared" si="6"/>
        <v>0</v>
      </c>
    </row>
    <row r="63" spans="1:10" ht="19.5">
      <c r="A63" s="28"/>
      <c r="B63" s="27"/>
      <c r="C63" s="27"/>
      <c r="D63" s="56"/>
      <c r="E63" s="56"/>
      <c r="F63" s="56"/>
      <c r="G63" s="56"/>
      <c r="J63" s="34"/>
    </row>
    <row r="64" spans="1:10" ht="19.5">
      <c r="A64" s="28"/>
      <c r="B64" s="27"/>
      <c r="C64" s="27"/>
      <c r="D64" s="56"/>
      <c r="E64" s="56"/>
      <c r="F64" s="56"/>
      <c r="G64" s="56"/>
      <c r="H64" s="56"/>
      <c r="I64" s="56"/>
      <c r="J64" s="34"/>
    </row>
    <row r="65" spans="2:10" ht="19.5">
      <c r="B65" s="1" t="s">
        <v>3</v>
      </c>
      <c r="C65" s="46"/>
      <c r="D65" s="4">
        <f aca="true" t="shared" si="7" ref="D65:J65">SUM(D4+D10+D16+D22+D33+D48+D56+D62)</f>
        <v>867700</v>
      </c>
      <c r="E65" s="4">
        <f t="shared" si="7"/>
        <v>845950</v>
      </c>
      <c r="F65" s="4">
        <f t="shared" si="7"/>
        <v>672680.1699999999</v>
      </c>
      <c r="G65" s="4">
        <f t="shared" si="7"/>
        <v>765952.9400000001</v>
      </c>
      <c r="H65" s="4">
        <f t="shared" si="7"/>
        <v>633913.8300000001</v>
      </c>
      <c r="I65" s="4">
        <f t="shared" si="7"/>
        <v>133055.8600000001</v>
      </c>
      <c r="J65" s="4">
        <f t="shared" si="7"/>
        <v>686333.6499999999</v>
      </c>
    </row>
    <row r="66" spans="2:9" ht="19.5">
      <c r="B66" s="1"/>
      <c r="C66" s="46"/>
      <c r="D66" s="4"/>
      <c r="E66" s="4"/>
      <c r="F66" s="4"/>
      <c r="G66" s="4"/>
      <c r="H66" s="4"/>
      <c r="I66" s="4"/>
    </row>
    <row r="67" spans="1:10" ht="19.5">
      <c r="A67" s="11" t="s">
        <v>11</v>
      </c>
      <c r="B67" s="14"/>
      <c r="C67" s="27"/>
      <c r="D67" s="56"/>
      <c r="E67" s="56"/>
      <c r="F67" s="56"/>
      <c r="G67" s="56"/>
      <c r="H67" s="56"/>
      <c r="I67" s="56"/>
      <c r="J67" s="36"/>
    </row>
    <row r="68" spans="1:10" ht="19.5">
      <c r="A68" s="26"/>
      <c r="B68" s="51"/>
      <c r="C68" s="27"/>
      <c r="D68" s="56"/>
      <c r="E68" s="56"/>
      <c r="F68" s="56"/>
      <c r="G68" s="56"/>
      <c r="H68" s="56"/>
      <c r="I68" s="56"/>
      <c r="J68" s="36"/>
    </row>
    <row r="69" spans="1:10" ht="19.5">
      <c r="A69" s="26" t="s">
        <v>612</v>
      </c>
      <c r="B69" s="51"/>
      <c r="C69" s="27"/>
      <c r="D69" s="56"/>
      <c r="E69" s="56"/>
      <c r="F69" s="56"/>
      <c r="G69" s="56"/>
      <c r="H69" s="56"/>
      <c r="I69" s="56"/>
      <c r="J69" s="36"/>
    </row>
    <row r="70" spans="1:10" ht="19.5">
      <c r="A70" s="26"/>
      <c r="B70" s="51"/>
      <c r="C70" s="27"/>
      <c r="D70" s="56"/>
      <c r="E70" s="56"/>
      <c r="F70" s="56"/>
      <c r="G70" s="56"/>
      <c r="H70" s="56"/>
      <c r="I70" s="56"/>
      <c r="J70" s="36"/>
    </row>
    <row r="71" spans="1:10" ht="19.5">
      <c r="A71" s="163" t="s">
        <v>46</v>
      </c>
      <c r="B71" s="97" t="s">
        <v>456</v>
      </c>
      <c r="C71" s="94"/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77">
        <v>5065</v>
      </c>
    </row>
    <row r="72" spans="1:10" ht="19.5">
      <c r="A72" s="114" t="s">
        <v>47</v>
      </c>
      <c r="B72" s="30" t="s">
        <v>91</v>
      </c>
      <c r="C72" s="87"/>
      <c r="D72" s="58">
        <v>5100</v>
      </c>
      <c r="E72" s="58">
        <v>4900</v>
      </c>
      <c r="F72" s="58">
        <v>5043.5</v>
      </c>
      <c r="G72" s="58">
        <v>4773</v>
      </c>
      <c r="H72" s="58">
        <v>4574</v>
      </c>
      <c r="I72" s="58">
        <v>3627</v>
      </c>
      <c r="J72" s="82">
        <v>0</v>
      </c>
    </row>
    <row r="73" spans="1:10" ht="19.5">
      <c r="A73" s="114" t="s">
        <v>48</v>
      </c>
      <c r="B73" s="30" t="s">
        <v>92</v>
      </c>
      <c r="C73" s="87"/>
      <c r="D73" s="58">
        <v>3000</v>
      </c>
      <c r="E73" s="58">
        <v>3400</v>
      </c>
      <c r="F73" s="58">
        <v>2857</v>
      </c>
      <c r="G73" s="58">
        <v>2857</v>
      </c>
      <c r="H73" s="58">
        <v>3236</v>
      </c>
      <c r="I73" s="58">
        <v>2454</v>
      </c>
      <c r="J73" s="82">
        <v>0</v>
      </c>
    </row>
    <row r="74" spans="1:10" ht="19.5">
      <c r="A74" s="114" t="s">
        <v>506</v>
      </c>
      <c r="B74" s="30" t="s">
        <v>507</v>
      </c>
      <c r="C74" s="87"/>
      <c r="D74" s="58">
        <v>1900</v>
      </c>
      <c r="E74" s="58">
        <v>2100</v>
      </c>
      <c r="F74" s="58">
        <v>1834</v>
      </c>
      <c r="G74" s="58">
        <v>1834</v>
      </c>
      <c r="H74" s="58">
        <v>1775</v>
      </c>
      <c r="I74" s="58">
        <v>2226.5</v>
      </c>
      <c r="J74" s="82">
        <v>0</v>
      </c>
    </row>
    <row r="75" spans="1:10" ht="19.5">
      <c r="A75" s="114" t="s">
        <v>508</v>
      </c>
      <c r="B75" s="30" t="s">
        <v>509</v>
      </c>
      <c r="C75" s="87"/>
      <c r="D75" s="58">
        <v>1500</v>
      </c>
      <c r="E75" s="58">
        <v>1500</v>
      </c>
      <c r="F75" s="58">
        <v>1359</v>
      </c>
      <c r="G75" s="58">
        <v>1359</v>
      </c>
      <c r="H75" s="58">
        <v>1392</v>
      </c>
      <c r="I75" s="58">
        <v>583.5</v>
      </c>
      <c r="J75" s="82">
        <v>0</v>
      </c>
    </row>
    <row r="76" spans="1:10" ht="19.5">
      <c r="A76" s="114" t="s">
        <v>49</v>
      </c>
      <c r="B76" s="30" t="s">
        <v>90</v>
      </c>
      <c r="C76" s="87"/>
      <c r="D76" s="58">
        <v>7500</v>
      </c>
      <c r="E76" s="58">
        <v>8000</v>
      </c>
      <c r="F76" s="58">
        <v>7265.5</v>
      </c>
      <c r="G76" s="58">
        <v>6259</v>
      </c>
      <c r="H76" s="58">
        <v>8952.5</v>
      </c>
      <c r="I76" s="58">
        <v>5229.34</v>
      </c>
      <c r="J76" s="82">
        <v>4756.05</v>
      </c>
    </row>
    <row r="77" spans="1:10" ht="19.5">
      <c r="A77" s="114" t="s">
        <v>944</v>
      </c>
      <c r="B77" s="30" t="s">
        <v>939</v>
      </c>
      <c r="C77" s="87"/>
      <c r="D77" s="58">
        <v>750</v>
      </c>
      <c r="E77" s="58">
        <v>750</v>
      </c>
      <c r="F77" s="58">
        <v>702.26</v>
      </c>
      <c r="G77" s="58">
        <v>703.93</v>
      </c>
      <c r="H77" s="58"/>
      <c r="I77" s="58"/>
      <c r="J77" s="82"/>
    </row>
    <row r="78" spans="1:10" ht="19.5">
      <c r="A78" s="26"/>
      <c r="B78" s="51"/>
      <c r="C78" s="27"/>
      <c r="D78" s="56"/>
      <c r="E78" s="56"/>
      <c r="F78" s="56"/>
      <c r="G78" s="56"/>
      <c r="H78" s="56"/>
      <c r="I78" s="56"/>
      <c r="J78" s="37"/>
    </row>
    <row r="79" spans="1:10" ht="19.5">
      <c r="A79" s="26" t="s">
        <v>613</v>
      </c>
      <c r="B79" s="51"/>
      <c r="C79" s="27"/>
      <c r="D79" s="56">
        <f aca="true" t="shared" si="8" ref="D79:J79">SUM(D71:D78)</f>
        <v>19750</v>
      </c>
      <c r="E79" s="56">
        <f>SUM(E71:E78)</f>
        <v>20650</v>
      </c>
      <c r="F79" s="56">
        <f t="shared" si="8"/>
        <v>19061.26</v>
      </c>
      <c r="G79" s="56">
        <f t="shared" si="8"/>
        <v>17785.93</v>
      </c>
      <c r="H79" s="56">
        <f t="shared" si="8"/>
        <v>19929.5</v>
      </c>
      <c r="I79" s="56">
        <f t="shared" si="8"/>
        <v>14120.34</v>
      </c>
      <c r="J79" s="58">
        <f t="shared" si="8"/>
        <v>9821.05</v>
      </c>
    </row>
    <row r="80" spans="1:10" ht="19.5">
      <c r="A80" s="26"/>
      <c r="B80" s="51"/>
      <c r="C80" s="27"/>
      <c r="D80" s="56"/>
      <c r="E80" s="56"/>
      <c r="F80" s="56"/>
      <c r="G80" s="56"/>
      <c r="H80" s="56"/>
      <c r="I80" s="56"/>
      <c r="J80" s="58"/>
    </row>
    <row r="81" spans="1:10" ht="19.5">
      <c r="A81" s="26" t="s">
        <v>638</v>
      </c>
      <c r="B81" s="51"/>
      <c r="C81" s="27"/>
      <c r="D81" s="56"/>
      <c r="E81" s="56"/>
      <c r="F81" s="56"/>
      <c r="G81" s="56"/>
      <c r="H81" s="56"/>
      <c r="I81" s="56"/>
      <c r="J81" s="58"/>
    </row>
    <row r="82" spans="1:10" ht="19.5">
      <c r="A82" s="26"/>
      <c r="B82" s="51"/>
      <c r="C82" s="27"/>
      <c r="D82" s="56"/>
      <c r="E82" s="56"/>
      <c r="F82" s="56"/>
      <c r="G82" s="56"/>
      <c r="H82" s="56"/>
      <c r="I82" s="56"/>
      <c r="J82" s="58"/>
    </row>
    <row r="83" spans="1:10" ht="19.5">
      <c r="A83" s="26" t="s">
        <v>639</v>
      </c>
      <c r="B83" s="30" t="s">
        <v>697</v>
      </c>
      <c r="C83" s="85"/>
      <c r="D83" s="56">
        <v>800</v>
      </c>
      <c r="E83" s="56">
        <v>800</v>
      </c>
      <c r="F83" s="56">
        <v>725.76</v>
      </c>
      <c r="G83" s="56">
        <v>658.87</v>
      </c>
      <c r="H83" s="56">
        <v>641.33</v>
      </c>
      <c r="I83" s="56">
        <v>0</v>
      </c>
      <c r="J83" s="58"/>
    </row>
    <row r="84" spans="1:10" ht="19.5">
      <c r="A84" s="219" t="s">
        <v>640</v>
      </c>
      <c r="B84" s="93" t="s">
        <v>858</v>
      </c>
      <c r="C84" s="85"/>
      <c r="D84" s="56">
        <v>0</v>
      </c>
      <c r="E84" s="56">
        <v>500</v>
      </c>
      <c r="F84" s="56">
        <v>-183.36</v>
      </c>
      <c r="G84" s="56">
        <v>330.43</v>
      </c>
      <c r="H84" s="56">
        <v>794.74</v>
      </c>
      <c r="I84" s="56">
        <v>0</v>
      </c>
      <c r="J84" s="58"/>
    </row>
    <row r="85" spans="1:10" ht="19.5">
      <c r="A85" s="26" t="s">
        <v>641</v>
      </c>
      <c r="B85" s="30" t="s">
        <v>891</v>
      </c>
      <c r="C85" s="85"/>
      <c r="D85" s="56">
        <v>800</v>
      </c>
      <c r="E85" s="56">
        <v>1500</v>
      </c>
      <c r="F85" s="56">
        <v>776.77</v>
      </c>
      <c r="G85" s="56">
        <v>1106.2</v>
      </c>
      <c r="H85" s="56">
        <v>1715.27</v>
      </c>
      <c r="I85" s="56">
        <v>0</v>
      </c>
      <c r="J85" s="58"/>
    </row>
    <row r="86" spans="1:10" ht="19.5">
      <c r="A86" s="26" t="s">
        <v>642</v>
      </c>
      <c r="B86" s="30" t="s">
        <v>698</v>
      </c>
      <c r="C86" s="85"/>
      <c r="D86" s="56">
        <v>1200</v>
      </c>
      <c r="E86" s="56">
        <v>2000</v>
      </c>
      <c r="F86" s="56">
        <v>838.52</v>
      </c>
      <c r="G86" s="56">
        <v>1880.67</v>
      </c>
      <c r="H86" s="56">
        <v>2357.74</v>
      </c>
      <c r="I86" s="56">
        <v>0</v>
      </c>
      <c r="J86" s="58"/>
    </row>
    <row r="87" spans="1:10" ht="19.5">
      <c r="A87" s="26" t="s">
        <v>643</v>
      </c>
      <c r="B87" s="30" t="s">
        <v>892</v>
      </c>
      <c r="C87" s="85"/>
      <c r="D87" s="56">
        <v>1500</v>
      </c>
      <c r="E87" s="56">
        <v>1500</v>
      </c>
      <c r="F87" s="56">
        <v>1291.38</v>
      </c>
      <c r="G87" s="56">
        <v>1016.27</v>
      </c>
      <c r="H87" s="56">
        <v>1121.26</v>
      </c>
      <c r="I87" s="56">
        <v>0</v>
      </c>
      <c r="J87" s="58"/>
    </row>
    <row r="88" spans="1:10" ht="19.5">
      <c r="A88" s="26" t="s">
        <v>644</v>
      </c>
      <c r="B88" s="30" t="s">
        <v>699</v>
      </c>
      <c r="C88" s="85"/>
      <c r="D88" s="56">
        <v>1500</v>
      </c>
      <c r="E88" s="56">
        <v>2000</v>
      </c>
      <c r="F88" s="56">
        <v>1168.03</v>
      </c>
      <c r="G88" s="56">
        <v>1496.12</v>
      </c>
      <c r="H88" s="56">
        <v>2066.52</v>
      </c>
      <c r="I88" s="56">
        <v>0</v>
      </c>
      <c r="J88" s="58"/>
    </row>
    <row r="89" spans="1:10" ht="19.5">
      <c r="A89" s="26" t="s">
        <v>645</v>
      </c>
      <c r="B89" s="30" t="s">
        <v>1010</v>
      </c>
      <c r="C89" s="85"/>
      <c r="D89" s="56">
        <v>0</v>
      </c>
      <c r="E89" s="56">
        <v>1500</v>
      </c>
      <c r="F89" s="56">
        <v>0</v>
      </c>
      <c r="G89" s="56">
        <v>819.04</v>
      </c>
      <c r="H89" s="56">
        <v>1048.07</v>
      </c>
      <c r="I89" s="56">
        <v>0</v>
      </c>
      <c r="J89" s="58"/>
    </row>
    <row r="90" spans="1:10" ht="19.5">
      <c r="A90" s="26" t="s">
        <v>646</v>
      </c>
      <c r="B90" s="30" t="s">
        <v>813</v>
      </c>
      <c r="C90" s="85"/>
      <c r="D90" s="56">
        <v>0</v>
      </c>
      <c r="E90" s="56">
        <v>1500</v>
      </c>
      <c r="F90" s="56">
        <v>937.12</v>
      </c>
      <c r="G90" s="56">
        <v>664.42</v>
      </c>
      <c r="H90" s="56">
        <v>354.16</v>
      </c>
      <c r="I90" s="56">
        <v>0</v>
      </c>
      <c r="J90" s="58"/>
    </row>
    <row r="91" spans="1:10" ht="19.5">
      <c r="A91" s="26" t="s">
        <v>66</v>
      </c>
      <c r="B91" s="30" t="s">
        <v>1011</v>
      </c>
      <c r="C91" s="85"/>
      <c r="D91" s="56">
        <v>500</v>
      </c>
      <c r="E91" s="56">
        <v>700</v>
      </c>
      <c r="F91" s="56">
        <v>43.28</v>
      </c>
      <c r="G91" s="56">
        <v>87.04</v>
      </c>
      <c r="H91" s="56">
        <v>155.34</v>
      </c>
      <c r="I91" s="56">
        <v>6790.97</v>
      </c>
      <c r="J91" s="58"/>
    </row>
    <row r="92" spans="1:10" ht="19.5">
      <c r="A92" s="26" t="s">
        <v>68</v>
      </c>
      <c r="B92" s="30" t="s">
        <v>1012</v>
      </c>
      <c r="C92" s="85"/>
      <c r="D92" s="56">
        <v>0</v>
      </c>
      <c r="E92" s="56">
        <v>2000</v>
      </c>
      <c r="F92" s="56">
        <v>0</v>
      </c>
      <c r="G92" s="56">
        <v>282.08</v>
      </c>
      <c r="H92" s="56"/>
      <c r="I92" s="56"/>
      <c r="J92" s="58"/>
    </row>
    <row r="93" spans="1:10" ht="19.5">
      <c r="A93" s="26" t="s">
        <v>953</v>
      </c>
      <c r="B93" s="30" t="s">
        <v>954</v>
      </c>
      <c r="C93" s="85" t="s">
        <v>609</v>
      </c>
      <c r="D93" s="56">
        <v>2000</v>
      </c>
      <c r="E93" s="56">
        <v>2000</v>
      </c>
      <c r="F93" s="56">
        <v>394.9</v>
      </c>
      <c r="G93" s="56">
        <v>0</v>
      </c>
      <c r="H93" s="56"/>
      <c r="I93" s="56"/>
      <c r="J93" s="58"/>
    </row>
    <row r="94" spans="1:10" ht="19.5">
      <c r="A94" s="26" t="s">
        <v>889</v>
      </c>
      <c r="B94" s="30" t="s">
        <v>890</v>
      </c>
      <c r="C94" s="85" t="s">
        <v>609</v>
      </c>
      <c r="D94" s="56">
        <v>700</v>
      </c>
      <c r="E94" s="56">
        <v>500</v>
      </c>
      <c r="F94" s="56">
        <v>445.26</v>
      </c>
      <c r="G94" s="56">
        <v>305.14</v>
      </c>
      <c r="H94" s="56">
        <v>0</v>
      </c>
      <c r="I94" s="56"/>
      <c r="J94" s="58"/>
    </row>
    <row r="95" spans="1:10" ht="19.5">
      <c r="A95" s="26" t="s">
        <v>67</v>
      </c>
      <c r="B95" s="30" t="s">
        <v>942</v>
      </c>
      <c r="C95" s="85"/>
      <c r="D95" s="56">
        <v>5000</v>
      </c>
      <c r="E95" s="56">
        <v>3000</v>
      </c>
      <c r="F95" s="56">
        <v>4906.59</v>
      </c>
      <c r="G95" s="56">
        <v>4189.01</v>
      </c>
      <c r="H95" s="58">
        <v>1749.36</v>
      </c>
      <c r="I95" s="58">
        <v>2380.57</v>
      </c>
      <c r="J95" s="4">
        <v>3822.29</v>
      </c>
    </row>
    <row r="96" spans="1:10" ht="19.5">
      <c r="A96" s="26"/>
      <c r="B96" s="51"/>
      <c r="C96" s="27"/>
      <c r="D96" s="56"/>
      <c r="E96" s="56"/>
      <c r="F96" s="56"/>
      <c r="G96" s="56"/>
      <c r="H96" s="56"/>
      <c r="I96" s="56"/>
      <c r="J96" s="58"/>
    </row>
    <row r="97" spans="1:10" ht="19.5">
      <c r="A97" s="26" t="s">
        <v>613</v>
      </c>
      <c r="B97" s="51"/>
      <c r="C97" s="27"/>
      <c r="D97" s="56">
        <f aca="true" t="shared" si="9" ref="D97:J97">SUM(D83:D95)</f>
        <v>14000</v>
      </c>
      <c r="E97" s="56">
        <f>SUM(E83:E95)</f>
        <v>19500</v>
      </c>
      <c r="F97" s="56">
        <f t="shared" si="9"/>
        <v>11344.25</v>
      </c>
      <c r="G97" s="56">
        <f t="shared" si="9"/>
        <v>12835.29</v>
      </c>
      <c r="H97" s="56">
        <f t="shared" si="9"/>
        <v>12003.79</v>
      </c>
      <c r="I97" s="56">
        <f t="shared" si="9"/>
        <v>9171.54</v>
      </c>
      <c r="J97" s="56">
        <f t="shared" si="9"/>
        <v>3822.29</v>
      </c>
    </row>
    <row r="98" spans="1:10" ht="19.5">
      <c r="A98" s="26"/>
      <c r="B98" s="51"/>
      <c r="C98" s="27"/>
      <c r="D98" s="56"/>
      <c r="E98" s="56"/>
      <c r="F98" s="56"/>
      <c r="G98" s="56"/>
      <c r="H98" s="56"/>
      <c r="I98" s="56"/>
      <c r="J98" s="58"/>
    </row>
    <row r="99" spans="1:10" ht="19.5">
      <c r="A99" s="26" t="s">
        <v>614</v>
      </c>
      <c r="B99" s="51"/>
      <c r="C99" s="27"/>
      <c r="D99" s="56"/>
      <c r="E99" s="56"/>
      <c r="F99" s="56"/>
      <c r="G99" s="56"/>
      <c r="H99" s="56"/>
      <c r="I99" s="56"/>
      <c r="J99" s="58"/>
    </row>
    <row r="100" spans="1:10" ht="19.5">
      <c r="A100" s="26"/>
      <c r="B100" s="51"/>
      <c r="C100" s="27"/>
      <c r="D100" s="56"/>
      <c r="E100" s="56"/>
      <c r="F100" s="56"/>
      <c r="G100" s="56"/>
      <c r="H100" s="56"/>
      <c r="I100" s="56"/>
      <c r="J100" s="58"/>
    </row>
    <row r="101" spans="1:10" ht="19.5">
      <c r="A101" s="114" t="s">
        <v>83</v>
      </c>
      <c r="B101" s="30" t="s">
        <v>107</v>
      </c>
      <c r="C101" s="47"/>
      <c r="D101" s="58">
        <v>13600</v>
      </c>
      <c r="E101" s="58">
        <v>13400</v>
      </c>
      <c r="F101" s="58">
        <v>9867.57</v>
      </c>
      <c r="G101" s="58">
        <v>12742.53</v>
      </c>
      <c r="H101" s="58">
        <v>12294.13</v>
      </c>
      <c r="I101" s="58">
        <v>11861.76</v>
      </c>
      <c r="J101" s="4">
        <v>23578.96</v>
      </c>
    </row>
    <row r="102" spans="1:10" ht="19.5">
      <c r="A102" s="62" t="s">
        <v>84</v>
      </c>
      <c r="B102" s="62" t="s">
        <v>108</v>
      </c>
      <c r="C102" s="62"/>
      <c r="D102" s="169">
        <v>3115</v>
      </c>
      <c r="E102" s="169">
        <v>3800</v>
      </c>
      <c r="F102" s="62">
        <v>2671.05</v>
      </c>
      <c r="G102" s="62">
        <v>3975.63</v>
      </c>
      <c r="H102" s="58">
        <v>4424.03</v>
      </c>
      <c r="I102" s="58">
        <v>4856.4</v>
      </c>
      <c r="J102" s="4">
        <v>6636.76</v>
      </c>
    </row>
    <row r="103" spans="1:10" ht="19.5">
      <c r="A103" s="62"/>
      <c r="B103" s="62"/>
      <c r="C103" s="62"/>
      <c r="D103" s="62"/>
      <c r="E103" s="62"/>
      <c r="F103" s="62"/>
      <c r="G103" s="62"/>
      <c r="H103" s="56"/>
      <c r="I103" s="56"/>
      <c r="J103" s="58"/>
    </row>
    <row r="104" spans="1:10" ht="19.5">
      <c r="A104" s="26" t="s">
        <v>613</v>
      </c>
      <c r="B104" s="51"/>
      <c r="C104" s="27"/>
      <c r="D104" s="56">
        <f aca="true" t="shared" si="10" ref="D104:J104">SUM(D101:D103)</f>
        <v>16715</v>
      </c>
      <c r="E104" s="56">
        <f t="shared" si="10"/>
        <v>17200</v>
      </c>
      <c r="F104" s="56">
        <f t="shared" si="10"/>
        <v>12538.619999999999</v>
      </c>
      <c r="G104" s="56">
        <f t="shared" si="10"/>
        <v>16718.16</v>
      </c>
      <c r="H104" s="56">
        <f t="shared" si="10"/>
        <v>16718.16</v>
      </c>
      <c r="I104" s="56">
        <f t="shared" si="10"/>
        <v>16718.16</v>
      </c>
      <c r="J104" s="56">
        <f t="shared" si="10"/>
        <v>30215.72</v>
      </c>
    </row>
    <row r="105" spans="1:10" ht="19.5">
      <c r="A105" s="26"/>
      <c r="B105" s="51"/>
      <c r="C105" s="27"/>
      <c r="D105" s="56"/>
      <c r="E105" s="56"/>
      <c r="F105" s="56"/>
      <c r="G105" s="56"/>
      <c r="H105" s="56"/>
      <c r="I105" s="56"/>
      <c r="J105" s="58"/>
    </row>
    <row r="106" spans="1:10" ht="19.5">
      <c r="A106" s="26" t="s">
        <v>615</v>
      </c>
      <c r="B106" s="51"/>
      <c r="C106" s="27"/>
      <c r="D106" s="56"/>
      <c r="E106" s="56"/>
      <c r="F106" s="56"/>
      <c r="G106" s="56"/>
      <c r="H106" s="56"/>
      <c r="I106" s="56"/>
      <c r="J106" s="58"/>
    </row>
    <row r="107" spans="1:10" ht="19.5">
      <c r="A107" s="26"/>
      <c r="B107" s="51"/>
      <c r="C107" s="27"/>
      <c r="D107" s="56"/>
      <c r="E107" s="56"/>
      <c r="F107" s="56"/>
      <c r="G107" s="56"/>
      <c r="H107" s="56"/>
      <c r="I107" s="56"/>
      <c r="J107" s="58"/>
    </row>
    <row r="108" spans="1:10" ht="19.5">
      <c r="A108" s="62" t="s">
        <v>77</v>
      </c>
      <c r="B108" s="62" t="s">
        <v>433</v>
      </c>
      <c r="C108" s="62"/>
      <c r="D108" s="169">
        <v>3300</v>
      </c>
      <c r="E108" s="62">
        <v>3000</v>
      </c>
      <c r="F108" s="62">
        <v>2448.81</v>
      </c>
      <c r="G108" s="58">
        <v>2301.29</v>
      </c>
      <c r="H108" s="58">
        <v>3314.96</v>
      </c>
      <c r="I108" s="58">
        <v>4358.24</v>
      </c>
      <c r="J108" s="4">
        <v>3312.65</v>
      </c>
    </row>
    <row r="109" spans="1:10" ht="19.5">
      <c r="A109" s="62" t="s">
        <v>78</v>
      </c>
      <c r="B109" s="62" t="s">
        <v>430</v>
      </c>
      <c r="C109" s="62"/>
      <c r="D109" s="169">
        <v>5250</v>
      </c>
      <c r="E109" s="62">
        <v>5000</v>
      </c>
      <c r="F109" s="62">
        <v>3840.12</v>
      </c>
      <c r="G109" s="58">
        <v>4234.33</v>
      </c>
      <c r="H109" s="58">
        <v>4116.35</v>
      </c>
      <c r="I109" s="58">
        <v>6943.19</v>
      </c>
      <c r="J109" s="4">
        <v>6473.58</v>
      </c>
    </row>
    <row r="110" spans="1:10" ht="19.5">
      <c r="A110" s="62" t="s">
        <v>79</v>
      </c>
      <c r="B110" s="62" t="s">
        <v>1052</v>
      </c>
      <c r="C110" s="62"/>
      <c r="D110" s="169">
        <v>62000</v>
      </c>
      <c r="E110" s="169">
        <v>46200</v>
      </c>
      <c r="F110" s="62">
        <v>40656.08</v>
      </c>
      <c r="G110" s="58">
        <v>36366.13</v>
      </c>
      <c r="H110" s="58">
        <v>39484.78</v>
      </c>
      <c r="I110" s="58">
        <v>41970.3</v>
      </c>
      <c r="J110" s="4">
        <v>41764.48</v>
      </c>
    </row>
    <row r="111" spans="2:9" ht="19.5">
      <c r="B111" s="30"/>
      <c r="C111" s="47"/>
      <c r="D111" s="58"/>
      <c r="E111" s="58"/>
      <c r="F111" s="58"/>
      <c r="G111" s="58"/>
      <c r="H111" s="58"/>
      <c r="I111" s="58"/>
    </row>
    <row r="112" spans="1:10" ht="19.5">
      <c r="A112" s="7" t="s">
        <v>613</v>
      </c>
      <c r="B112" s="30"/>
      <c r="C112" s="47"/>
      <c r="D112" s="58">
        <f aca="true" t="shared" si="11" ref="D112:J112">SUM(D108:D111)</f>
        <v>70550</v>
      </c>
      <c r="E112" s="58">
        <f>SUM(E108:E111)</f>
        <v>54200</v>
      </c>
      <c r="F112" s="58">
        <f t="shared" si="11"/>
        <v>46945.01</v>
      </c>
      <c r="G112" s="58">
        <f t="shared" si="11"/>
        <v>42901.75</v>
      </c>
      <c r="H112" s="58">
        <f t="shared" si="11"/>
        <v>46916.09</v>
      </c>
      <c r="I112" s="58">
        <f t="shared" si="11"/>
        <v>53271.73</v>
      </c>
      <c r="J112" s="58">
        <f t="shared" si="11"/>
        <v>51550.71000000001</v>
      </c>
    </row>
    <row r="113" spans="2:10" ht="19.5">
      <c r="B113" s="30"/>
      <c r="C113" s="47"/>
      <c r="D113" s="58"/>
      <c r="E113" s="58"/>
      <c r="F113" s="58"/>
      <c r="G113" s="58"/>
      <c r="H113" s="58"/>
      <c r="I113" s="58"/>
      <c r="J113" s="58"/>
    </row>
    <row r="114" spans="1:10" ht="19.5">
      <c r="A114" s="26"/>
      <c r="B114" s="51"/>
      <c r="C114" s="27"/>
      <c r="D114" s="56"/>
      <c r="E114" s="56"/>
      <c r="F114" s="56"/>
      <c r="G114" s="56"/>
      <c r="H114" s="56"/>
      <c r="I114" s="56"/>
      <c r="J114" s="58"/>
    </row>
    <row r="115" spans="1:10" ht="19.5">
      <c r="A115" s="26" t="s">
        <v>616</v>
      </c>
      <c r="B115" s="51"/>
      <c r="C115" s="27"/>
      <c r="D115" s="56"/>
      <c r="E115" s="56"/>
      <c r="F115" s="56"/>
      <c r="G115" s="56"/>
      <c r="H115" s="56"/>
      <c r="I115" s="56"/>
      <c r="J115" s="58"/>
    </row>
    <row r="116" spans="1:10" ht="19.5">
      <c r="A116" s="26"/>
      <c r="B116" s="51"/>
      <c r="C116" s="27"/>
      <c r="D116" s="56"/>
      <c r="E116" s="56"/>
      <c r="F116" s="56"/>
      <c r="G116" s="56"/>
      <c r="H116" s="56"/>
      <c r="I116" s="56"/>
      <c r="J116" s="58"/>
    </row>
    <row r="117" spans="1:10" ht="19.5">
      <c r="A117" s="7" t="s">
        <v>177</v>
      </c>
      <c r="B117" s="30" t="s">
        <v>683</v>
      </c>
      <c r="C117" s="47"/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4">
        <v>145.08</v>
      </c>
    </row>
    <row r="118" spans="1:10" ht="19.5">
      <c r="A118" s="7" t="s">
        <v>178</v>
      </c>
      <c r="B118" s="30" t="s">
        <v>684</v>
      </c>
      <c r="C118" s="47"/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4">
        <v>1175.58</v>
      </c>
    </row>
    <row r="119" spans="1:10" ht="19.5">
      <c r="A119" s="7" t="s">
        <v>427</v>
      </c>
      <c r="B119" s="30" t="s">
        <v>428</v>
      </c>
      <c r="C119" s="47"/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1052.25</v>
      </c>
      <c r="J119" s="4">
        <v>2037.99</v>
      </c>
    </row>
    <row r="120" spans="1:10" ht="19.5">
      <c r="A120" s="26"/>
      <c r="B120" s="51"/>
      <c r="C120" s="27"/>
      <c r="D120" s="56"/>
      <c r="E120" s="56"/>
      <c r="F120" s="56"/>
      <c r="G120" s="56"/>
      <c r="H120" s="56"/>
      <c r="I120" s="56"/>
      <c r="J120" s="58"/>
    </row>
    <row r="121" spans="1:10" ht="19.5">
      <c r="A121" s="26" t="s">
        <v>613</v>
      </c>
      <c r="B121" s="51"/>
      <c r="C121" s="27"/>
      <c r="D121" s="56">
        <f aca="true" t="shared" si="12" ref="D121:J121">SUM(D117:D120)</f>
        <v>0</v>
      </c>
      <c r="E121" s="56">
        <f t="shared" si="12"/>
        <v>0</v>
      </c>
      <c r="F121" s="56">
        <f t="shared" si="12"/>
        <v>0</v>
      </c>
      <c r="G121" s="56">
        <f t="shared" si="12"/>
        <v>0</v>
      </c>
      <c r="H121" s="56">
        <f t="shared" si="12"/>
        <v>0</v>
      </c>
      <c r="I121" s="56">
        <f t="shared" si="12"/>
        <v>1052.25</v>
      </c>
      <c r="J121" s="56">
        <f t="shared" si="12"/>
        <v>3358.6499999999996</v>
      </c>
    </row>
    <row r="122" spans="1:10" ht="19.5">
      <c r="A122" s="26"/>
      <c r="B122" s="51"/>
      <c r="C122" s="27"/>
      <c r="D122" s="56"/>
      <c r="E122" s="56"/>
      <c r="F122" s="56"/>
      <c r="G122" s="56"/>
      <c r="H122" s="56"/>
      <c r="I122" s="56"/>
      <c r="J122" s="58"/>
    </row>
    <row r="123" spans="1:10" ht="19.5">
      <c r="A123" s="26" t="s">
        <v>617</v>
      </c>
      <c r="B123" s="51"/>
      <c r="C123" s="27"/>
      <c r="D123" s="56"/>
      <c r="E123" s="56"/>
      <c r="F123" s="56"/>
      <c r="G123" s="56"/>
      <c r="H123" s="56"/>
      <c r="I123" s="56"/>
      <c r="J123" s="58"/>
    </row>
    <row r="124" spans="4:6" ht="19.5">
      <c r="D124" s="50"/>
      <c r="E124" s="50"/>
      <c r="F124" s="50"/>
    </row>
    <row r="125" spans="1:10" ht="19.5">
      <c r="A125" s="114" t="s">
        <v>38</v>
      </c>
      <c r="B125" s="2" t="s">
        <v>15</v>
      </c>
      <c r="D125" s="50">
        <v>500</v>
      </c>
      <c r="E125" s="50">
        <v>1000</v>
      </c>
      <c r="F125" s="50">
        <v>0</v>
      </c>
      <c r="G125" s="50">
        <v>1336.73</v>
      </c>
      <c r="H125" s="50">
        <v>1910.29</v>
      </c>
      <c r="I125" s="50">
        <v>0</v>
      </c>
      <c r="J125" s="4">
        <v>0</v>
      </c>
    </row>
    <row r="126" spans="1:10" ht="19.5">
      <c r="A126" s="163" t="s">
        <v>505</v>
      </c>
      <c r="B126" s="78" t="s">
        <v>1078</v>
      </c>
      <c r="C126" s="88"/>
      <c r="D126" s="50">
        <v>0</v>
      </c>
      <c r="E126" s="50">
        <v>1100</v>
      </c>
      <c r="F126" s="50">
        <v>-27.24</v>
      </c>
      <c r="G126" s="50">
        <v>1410.63</v>
      </c>
      <c r="H126" s="50">
        <v>997.18</v>
      </c>
      <c r="I126" s="50">
        <v>476.12</v>
      </c>
      <c r="J126" s="4">
        <v>0</v>
      </c>
    </row>
    <row r="127" spans="1:10" ht="19.5">
      <c r="A127" s="114" t="s">
        <v>39</v>
      </c>
      <c r="B127" s="2" t="s">
        <v>85</v>
      </c>
      <c r="D127" s="50">
        <v>8000</v>
      </c>
      <c r="E127" s="50">
        <v>8000</v>
      </c>
      <c r="F127" s="50">
        <v>16737.9</v>
      </c>
      <c r="G127" s="50">
        <v>14089.3</v>
      </c>
      <c r="H127" s="50">
        <v>5706.66</v>
      </c>
      <c r="I127" s="50">
        <v>6556.8</v>
      </c>
      <c r="J127" s="4">
        <v>4848.8</v>
      </c>
    </row>
    <row r="128" spans="1:10" ht="19.5">
      <c r="A128" s="114" t="s">
        <v>40</v>
      </c>
      <c r="B128" s="2" t="s">
        <v>685</v>
      </c>
      <c r="C128" s="45" t="s">
        <v>19</v>
      </c>
      <c r="D128" s="50">
        <v>5000</v>
      </c>
      <c r="E128" s="50">
        <v>5000</v>
      </c>
      <c r="F128" s="50">
        <v>5660.94</v>
      </c>
      <c r="G128" s="50">
        <v>8760.72</v>
      </c>
      <c r="H128" s="50">
        <v>8449.23</v>
      </c>
      <c r="I128" s="50">
        <v>9070.95</v>
      </c>
      <c r="J128" s="4">
        <v>4961.62</v>
      </c>
    </row>
    <row r="129" spans="1:10" ht="19.5">
      <c r="A129" s="114" t="s">
        <v>41</v>
      </c>
      <c r="B129" s="2" t="s">
        <v>86</v>
      </c>
      <c r="C129" s="45" t="s">
        <v>19</v>
      </c>
      <c r="D129" s="50">
        <v>800</v>
      </c>
      <c r="E129" s="50">
        <v>800</v>
      </c>
      <c r="F129" s="50">
        <v>213.33</v>
      </c>
      <c r="G129" s="50">
        <v>730</v>
      </c>
      <c r="H129" s="50">
        <v>1250.69</v>
      </c>
      <c r="I129" s="50">
        <v>1408.44</v>
      </c>
      <c r="J129" s="4">
        <v>1766</v>
      </c>
    </row>
    <row r="130" spans="1:10" ht="19.5">
      <c r="A130" s="163" t="s">
        <v>587</v>
      </c>
      <c r="B130" s="78" t="s">
        <v>588</v>
      </c>
      <c r="C130" s="217"/>
      <c r="D130" s="218">
        <v>0</v>
      </c>
      <c r="E130" s="218">
        <v>0</v>
      </c>
      <c r="F130" s="218">
        <v>0</v>
      </c>
      <c r="G130" s="218">
        <v>0</v>
      </c>
      <c r="H130" s="218">
        <v>0</v>
      </c>
      <c r="I130" s="218">
        <v>310.33</v>
      </c>
      <c r="J130" s="77">
        <v>0</v>
      </c>
    </row>
    <row r="131" spans="1:10" ht="19.5">
      <c r="A131" s="114" t="s">
        <v>42</v>
      </c>
      <c r="B131" s="2" t="s">
        <v>87</v>
      </c>
      <c r="D131" s="50">
        <v>1000</v>
      </c>
      <c r="E131" s="50">
        <v>1000</v>
      </c>
      <c r="F131" s="50">
        <v>860</v>
      </c>
      <c r="G131" s="50">
        <v>1721.74</v>
      </c>
      <c r="H131" s="50">
        <v>980</v>
      </c>
      <c r="I131" s="50">
        <v>1322.18</v>
      </c>
      <c r="J131" s="4">
        <v>1469.94</v>
      </c>
    </row>
    <row r="132" spans="1:10" ht="19.5">
      <c r="A132" s="114" t="s">
        <v>663</v>
      </c>
      <c r="B132" s="2" t="s">
        <v>893</v>
      </c>
      <c r="C132" s="91"/>
      <c r="D132" s="50">
        <v>200</v>
      </c>
      <c r="E132" s="50">
        <v>300</v>
      </c>
      <c r="F132" s="50">
        <v>60</v>
      </c>
      <c r="G132" s="50">
        <v>70</v>
      </c>
      <c r="H132" s="50">
        <v>10</v>
      </c>
      <c r="I132" s="50">
        <v>120</v>
      </c>
      <c r="J132" s="4">
        <v>0</v>
      </c>
    </row>
    <row r="133" spans="1:10" ht="19.5">
      <c r="A133" s="114" t="s">
        <v>1040</v>
      </c>
      <c r="B133" s="2" t="s">
        <v>1038</v>
      </c>
      <c r="C133" s="91"/>
      <c r="D133" s="50">
        <v>250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</row>
    <row r="134" spans="1:10" ht="19.5">
      <c r="A134" s="114" t="s">
        <v>43</v>
      </c>
      <c r="B134" s="30" t="s">
        <v>12</v>
      </c>
      <c r="C134" s="47"/>
      <c r="D134" s="58">
        <v>31000</v>
      </c>
      <c r="E134" s="58">
        <v>29000</v>
      </c>
      <c r="F134" s="58">
        <v>18464.68</v>
      </c>
      <c r="G134" s="58">
        <v>27179.97</v>
      </c>
      <c r="H134" s="58">
        <v>26588.77</v>
      </c>
      <c r="I134" s="58">
        <v>29237.5</v>
      </c>
      <c r="J134" s="4">
        <v>28273.69</v>
      </c>
    </row>
    <row r="135" spans="1:10" ht="19.5">
      <c r="A135" s="114" t="s">
        <v>44</v>
      </c>
      <c r="B135" s="38" t="s">
        <v>88</v>
      </c>
      <c r="C135" s="48"/>
      <c r="D135" s="57">
        <v>15000</v>
      </c>
      <c r="E135" s="57">
        <v>15000</v>
      </c>
      <c r="F135" s="57">
        <v>5088.83</v>
      </c>
      <c r="G135" s="57">
        <v>27561.89</v>
      </c>
      <c r="H135" s="57">
        <v>35845.77</v>
      </c>
      <c r="I135" s="57">
        <v>5102.05</v>
      </c>
      <c r="J135" s="82">
        <v>361.83</v>
      </c>
    </row>
    <row r="136" spans="1:10" ht="19.5">
      <c r="A136" s="114" t="s">
        <v>45</v>
      </c>
      <c r="B136" s="30" t="s">
        <v>89</v>
      </c>
      <c r="C136" s="47"/>
      <c r="D136" s="58">
        <v>1500</v>
      </c>
      <c r="E136" s="58">
        <v>2000</v>
      </c>
      <c r="F136" s="58">
        <v>505.53</v>
      </c>
      <c r="G136" s="58">
        <v>604.3</v>
      </c>
      <c r="H136" s="58">
        <v>1208.76</v>
      </c>
      <c r="I136" s="58">
        <v>2970.42</v>
      </c>
      <c r="J136" s="82">
        <v>3664.2</v>
      </c>
    </row>
    <row r="137" spans="1:10" ht="24.75" customHeight="1">
      <c r="A137" s="114" t="s">
        <v>478</v>
      </c>
      <c r="B137" s="30" t="s">
        <v>479</v>
      </c>
      <c r="C137" s="47"/>
      <c r="D137" s="58">
        <v>100</v>
      </c>
      <c r="E137" s="58">
        <v>100</v>
      </c>
      <c r="F137" s="58">
        <v>0</v>
      </c>
      <c r="G137" s="58">
        <v>0</v>
      </c>
      <c r="H137" s="58">
        <v>0</v>
      </c>
      <c r="I137" s="58">
        <v>440.15</v>
      </c>
      <c r="J137" s="82">
        <v>1144.49</v>
      </c>
    </row>
    <row r="138" spans="1:10" ht="19.5">
      <c r="A138" s="114" t="s">
        <v>50</v>
      </c>
      <c r="B138" s="30" t="s">
        <v>93</v>
      </c>
      <c r="C138" s="47"/>
      <c r="D138" s="58">
        <v>100</v>
      </c>
      <c r="E138" s="58">
        <v>100</v>
      </c>
      <c r="F138" s="58">
        <v>0</v>
      </c>
      <c r="G138" s="58">
        <v>0</v>
      </c>
      <c r="H138" s="58">
        <v>0</v>
      </c>
      <c r="I138" s="58">
        <v>0</v>
      </c>
      <c r="J138" s="82">
        <v>165.5</v>
      </c>
    </row>
    <row r="139" spans="1:10" ht="19.5">
      <c r="A139" s="114" t="s">
        <v>51</v>
      </c>
      <c r="B139" s="30" t="s">
        <v>94</v>
      </c>
      <c r="C139" s="47"/>
      <c r="D139" s="58">
        <v>2000</v>
      </c>
      <c r="E139" s="58">
        <v>3000</v>
      </c>
      <c r="F139" s="58">
        <v>1635.5</v>
      </c>
      <c r="G139" s="58">
        <v>2404.18</v>
      </c>
      <c r="H139" s="58">
        <v>2714.93</v>
      </c>
      <c r="I139" s="58">
        <v>8541</v>
      </c>
      <c r="J139" s="82">
        <v>9930.34</v>
      </c>
    </row>
    <row r="140" spans="1:10" ht="19.5">
      <c r="A140" s="114" t="s">
        <v>52</v>
      </c>
      <c r="B140" s="30" t="s">
        <v>95</v>
      </c>
      <c r="C140" s="47"/>
      <c r="D140" s="58">
        <v>5000</v>
      </c>
      <c r="E140" s="58">
        <v>6300</v>
      </c>
      <c r="F140" s="58">
        <v>4641.67</v>
      </c>
      <c r="G140" s="58">
        <v>4526.67</v>
      </c>
      <c r="H140" s="58">
        <v>4180</v>
      </c>
      <c r="I140" s="58">
        <v>5102.34</v>
      </c>
      <c r="J140" s="82">
        <v>4880.1</v>
      </c>
    </row>
    <row r="141" spans="1:10" ht="19.5">
      <c r="A141" s="114" t="s">
        <v>53</v>
      </c>
      <c r="B141" s="30" t="s">
        <v>96</v>
      </c>
      <c r="C141" s="47"/>
      <c r="D141" s="58">
        <v>2500</v>
      </c>
      <c r="E141" s="58">
        <v>3200</v>
      </c>
      <c r="F141" s="58">
        <v>1954.18</v>
      </c>
      <c r="G141" s="58">
        <v>2600.64</v>
      </c>
      <c r="H141" s="58">
        <v>3183.59</v>
      </c>
      <c r="I141" s="58">
        <v>3624.47</v>
      </c>
      <c r="J141" s="4">
        <v>4880.1</v>
      </c>
    </row>
    <row r="142" spans="1:10" ht="19.5">
      <c r="A142" s="114" t="s">
        <v>753</v>
      </c>
      <c r="B142" s="30" t="s">
        <v>754</v>
      </c>
      <c r="C142" s="47"/>
      <c r="D142" s="58">
        <v>600</v>
      </c>
      <c r="E142" s="58">
        <v>500</v>
      </c>
      <c r="F142" s="58">
        <v>663.36</v>
      </c>
      <c r="G142" s="58">
        <v>663.36</v>
      </c>
      <c r="H142" s="58">
        <v>663.36</v>
      </c>
      <c r="I142" s="58">
        <v>0</v>
      </c>
      <c r="J142" s="4">
        <v>0</v>
      </c>
    </row>
    <row r="143" spans="1:10" ht="19.5">
      <c r="A143" s="114" t="s">
        <v>510</v>
      </c>
      <c r="B143" s="30" t="s">
        <v>511</v>
      </c>
      <c r="C143" s="87"/>
      <c r="D143" s="58">
        <v>800</v>
      </c>
      <c r="E143" s="58">
        <v>700</v>
      </c>
      <c r="F143" s="58">
        <v>621.76</v>
      </c>
      <c r="G143" s="58">
        <v>1058.55</v>
      </c>
      <c r="H143" s="58">
        <v>626.02</v>
      </c>
      <c r="I143" s="58">
        <v>1409.46</v>
      </c>
      <c r="J143" s="4">
        <v>0</v>
      </c>
    </row>
    <row r="144" spans="1:10" ht="19.5">
      <c r="A144" s="114" t="s">
        <v>1003</v>
      </c>
      <c r="B144" s="30" t="s">
        <v>496</v>
      </c>
      <c r="C144" s="87"/>
      <c r="D144" s="58">
        <v>200</v>
      </c>
      <c r="E144" s="58">
        <v>0</v>
      </c>
      <c r="F144" s="58">
        <v>318.2</v>
      </c>
      <c r="G144" s="58">
        <v>0</v>
      </c>
      <c r="H144" s="58">
        <v>0</v>
      </c>
      <c r="I144" s="58">
        <v>0</v>
      </c>
      <c r="J144" s="4">
        <v>0</v>
      </c>
    </row>
    <row r="145" spans="1:10" ht="19.5">
      <c r="A145" s="114" t="s">
        <v>54</v>
      </c>
      <c r="B145" s="30" t="s">
        <v>97</v>
      </c>
      <c r="C145" s="47"/>
      <c r="D145" s="58">
        <v>600</v>
      </c>
      <c r="E145" s="58">
        <v>600</v>
      </c>
      <c r="F145" s="58">
        <v>186.3</v>
      </c>
      <c r="G145" s="58">
        <v>413.53</v>
      </c>
      <c r="H145" s="58">
        <v>893.88</v>
      </c>
      <c r="I145" s="58">
        <v>572.51</v>
      </c>
      <c r="J145" s="4">
        <v>750.12</v>
      </c>
    </row>
    <row r="146" spans="1:10" ht="19.5">
      <c r="A146" s="114" t="s">
        <v>55</v>
      </c>
      <c r="B146" s="30" t="s">
        <v>647</v>
      </c>
      <c r="C146" s="47" t="s">
        <v>19</v>
      </c>
      <c r="D146" s="58">
        <v>15000</v>
      </c>
      <c r="E146" s="58">
        <v>13000</v>
      </c>
      <c r="F146" s="58">
        <v>9165.39</v>
      </c>
      <c r="G146" s="58">
        <v>12604.49</v>
      </c>
      <c r="H146" s="58">
        <v>17145.06</v>
      </c>
      <c r="I146" s="58">
        <v>8479.99</v>
      </c>
      <c r="J146" s="4">
        <v>23212.78</v>
      </c>
    </row>
    <row r="147" spans="1:10" ht="19.5">
      <c r="A147" s="114" t="s">
        <v>655</v>
      </c>
      <c r="B147" s="30" t="s">
        <v>656</v>
      </c>
      <c r="C147" s="87"/>
      <c r="D147" s="58">
        <v>1000</v>
      </c>
      <c r="E147" s="58">
        <v>1000</v>
      </c>
      <c r="F147" s="58">
        <v>240.56</v>
      </c>
      <c r="G147" s="58">
        <v>1241.6</v>
      </c>
      <c r="H147" s="58">
        <v>0</v>
      </c>
      <c r="I147" s="58">
        <v>591.11</v>
      </c>
      <c r="J147" s="4">
        <v>0</v>
      </c>
    </row>
    <row r="148" spans="1:10" ht="19.5">
      <c r="A148" s="114" t="s">
        <v>512</v>
      </c>
      <c r="B148" s="30" t="s">
        <v>513</v>
      </c>
      <c r="C148" s="87"/>
      <c r="D148" s="58">
        <v>10000</v>
      </c>
      <c r="E148" s="58">
        <v>7800</v>
      </c>
      <c r="F148" s="58">
        <v>14659.51</v>
      </c>
      <c r="G148" s="58">
        <v>10729.04</v>
      </c>
      <c r="H148" s="58">
        <v>10344.39</v>
      </c>
      <c r="I148" s="58">
        <v>10751</v>
      </c>
      <c r="J148" s="4">
        <v>0</v>
      </c>
    </row>
    <row r="149" spans="1:10" ht="19.5">
      <c r="A149" s="114" t="s">
        <v>56</v>
      </c>
      <c r="B149" s="30" t="s">
        <v>17</v>
      </c>
      <c r="C149" s="47" t="s">
        <v>19</v>
      </c>
      <c r="D149" s="58">
        <v>500</v>
      </c>
      <c r="E149" s="58">
        <v>1000</v>
      </c>
      <c r="F149" s="58">
        <v>323.16</v>
      </c>
      <c r="G149" s="58">
        <v>71.78</v>
      </c>
      <c r="H149" s="58">
        <v>755.12</v>
      </c>
      <c r="I149" s="58">
        <v>592.82</v>
      </c>
      <c r="J149" s="4">
        <v>4614.96</v>
      </c>
    </row>
    <row r="150" spans="1:10" ht="19.5">
      <c r="A150" s="114" t="s">
        <v>57</v>
      </c>
      <c r="B150" s="30" t="s">
        <v>98</v>
      </c>
      <c r="C150" s="47" t="s">
        <v>19</v>
      </c>
      <c r="D150" s="58">
        <v>900</v>
      </c>
      <c r="E150" s="58">
        <v>700</v>
      </c>
      <c r="F150" s="58">
        <v>704</v>
      </c>
      <c r="G150" s="58">
        <v>654</v>
      </c>
      <c r="H150" s="58">
        <v>620</v>
      </c>
      <c r="I150" s="58">
        <v>690</v>
      </c>
      <c r="J150" s="4">
        <v>3336</v>
      </c>
    </row>
    <row r="151" spans="1:10" ht="19.5">
      <c r="A151" s="114" t="s">
        <v>58</v>
      </c>
      <c r="B151" s="30" t="s">
        <v>99</v>
      </c>
      <c r="C151" s="47"/>
      <c r="D151" s="58">
        <v>800</v>
      </c>
      <c r="E151" s="58">
        <v>800</v>
      </c>
      <c r="F151" s="58">
        <v>381.7</v>
      </c>
      <c r="G151" s="58">
        <v>1246.08</v>
      </c>
      <c r="H151" s="58">
        <v>924.24</v>
      </c>
      <c r="I151" s="58">
        <v>1295.98</v>
      </c>
      <c r="J151" s="4">
        <v>2138.31</v>
      </c>
    </row>
    <row r="152" spans="1:10" ht="19.5">
      <c r="A152" s="163" t="s">
        <v>59</v>
      </c>
      <c r="B152" s="93" t="s">
        <v>1034</v>
      </c>
      <c r="C152" s="94" t="s">
        <v>19</v>
      </c>
      <c r="D152" s="90">
        <v>0</v>
      </c>
      <c r="E152" s="58">
        <v>1000</v>
      </c>
      <c r="F152" s="58">
        <v>0</v>
      </c>
      <c r="G152" s="58">
        <v>1079.43</v>
      </c>
      <c r="H152" s="58">
        <v>1586.2</v>
      </c>
      <c r="I152" s="58">
        <v>2362.16</v>
      </c>
      <c r="J152" s="4">
        <v>2338.19</v>
      </c>
    </row>
    <row r="153" spans="1:10" ht="19.5">
      <c r="A153" s="114" t="s">
        <v>60</v>
      </c>
      <c r="B153" s="30" t="s">
        <v>100</v>
      </c>
      <c r="C153" s="47"/>
      <c r="D153" s="58">
        <v>2300</v>
      </c>
      <c r="E153" s="58">
        <v>2000</v>
      </c>
      <c r="F153" s="58">
        <v>2233.44</v>
      </c>
      <c r="G153" s="58">
        <v>2537.31</v>
      </c>
      <c r="H153" s="58">
        <v>3410.2</v>
      </c>
      <c r="I153" s="58">
        <v>2518.86</v>
      </c>
      <c r="J153" s="4">
        <v>1620.46</v>
      </c>
    </row>
    <row r="154" spans="1:10" ht="19.5">
      <c r="A154" s="114" t="s">
        <v>175</v>
      </c>
      <c r="B154" s="30" t="s">
        <v>176</v>
      </c>
      <c r="C154" s="47" t="s">
        <v>19</v>
      </c>
      <c r="D154" s="58">
        <v>5000</v>
      </c>
      <c r="E154" s="58">
        <v>5000</v>
      </c>
      <c r="F154" s="58">
        <v>5670.55</v>
      </c>
      <c r="G154" s="58">
        <v>2604.4</v>
      </c>
      <c r="H154" s="58">
        <v>6632.48</v>
      </c>
      <c r="I154" s="58">
        <v>2493.14</v>
      </c>
      <c r="J154" s="4">
        <v>13062.33</v>
      </c>
    </row>
    <row r="155" spans="1:10" ht="19.5">
      <c r="A155" s="114" t="s">
        <v>61</v>
      </c>
      <c r="B155" s="30" t="s">
        <v>101</v>
      </c>
      <c r="C155" s="47" t="s">
        <v>19</v>
      </c>
      <c r="D155" s="58">
        <v>20000</v>
      </c>
      <c r="E155" s="58">
        <v>20000</v>
      </c>
      <c r="F155" s="58">
        <v>12552.63</v>
      </c>
      <c r="G155" s="58">
        <v>52800</v>
      </c>
      <c r="H155" s="58">
        <v>2876.62</v>
      </c>
      <c r="I155" s="58">
        <v>3453.72</v>
      </c>
      <c r="J155" s="4">
        <v>36845.66</v>
      </c>
    </row>
    <row r="156" spans="1:10" ht="19.5">
      <c r="A156" s="114" t="s">
        <v>516</v>
      </c>
      <c r="B156" s="30" t="s">
        <v>703</v>
      </c>
      <c r="C156" s="87"/>
      <c r="D156" s="58">
        <v>5000</v>
      </c>
      <c r="E156" s="58">
        <v>5000</v>
      </c>
      <c r="F156" s="58">
        <v>3130.56</v>
      </c>
      <c r="G156" s="58">
        <v>0</v>
      </c>
      <c r="H156" s="58">
        <v>4493.45</v>
      </c>
      <c r="I156" s="58">
        <v>4264.35</v>
      </c>
      <c r="J156" s="4">
        <v>0</v>
      </c>
    </row>
    <row r="157" spans="1:10" ht="19.5">
      <c r="A157" s="114" t="s">
        <v>64</v>
      </c>
      <c r="B157" s="30" t="s">
        <v>16</v>
      </c>
      <c r="C157" s="47" t="s">
        <v>19</v>
      </c>
      <c r="D157" s="58">
        <v>1700</v>
      </c>
      <c r="E157" s="58">
        <v>1500</v>
      </c>
      <c r="F157" s="58">
        <v>2180.57</v>
      </c>
      <c r="G157" s="58">
        <v>1078.86</v>
      </c>
      <c r="H157" s="58">
        <v>999.24</v>
      </c>
      <c r="I157" s="58">
        <v>2031.54</v>
      </c>
      <c r="J157" s="4">
        <v>5579.09</v>
      </c>
    </row>
    <row r="158" spans="1:10" ht="19.5">
      <c r="A158" s="114" t="s">
        <v>65</v>
      </c>
      <c r="B158" s="30" t="s">
        <v>104</v>
      </c>
      <c r="C158" s="47"/>
      <c r="D158" s="58">
        <v>2600</v>
      </c>
      <c r="E158" s="58">
        <v>2700</v>
      </c>
      <c r="F158" s="58">
        <v>1021.5</v>
      </c>
      <c r="G158" s="58">
        <v>2075.62</v>
      </c>
      <c r="H158" s="58">
        <v>2609.02</v>
      </c>
      <c r="I158" s="58">
        <v>2851.8</v>
      </c>
      <c r="J158" s="4">
        <v>4061.47</v>
      </c>
    </row>
    <row r="159" spans="1:10" ht="19.5">
      <c r="A159" s="163" t="s">
        <v>66</v>
      </c>
      <c r="B159" s="93" t="s">
        <v>755</v>
      </c>
      <c r="C159" s="94"/>
      <c r="D159" s="90">
        <v>0</v>
      </c>
      <c r="E159" s="90">
        <v>0</v>
      </c>
      <c r="F159" s="90">
        <v>0</v>
      </c>
      <c r="G159" s="90">
        <v>0</v>
      </c>
      <c r="H159" s="90">
        <v>0</v>
      </c>
      <c r="I159" s="90">
        <v>0</v>
      </c>
      <c r="J159" s="4">
        <v>7416.11</v>
      </c>
    </row>
    <row r="160" spans="1:10" ht="19.5">
      <c r="A160" s="114" t="s">
        <v>1062</v>
      </c>
      <c r="B160" s="30" t="s">
        <v>686</v>
      </c>
      <c r="C160" s="47" t="s">
        <v>19</v>
      </c>
      <c r="D160" s="58">
        <v>4000</v>
      </c>
      <c r="E160" s="58">
        <v>4000</v>
      </c>
      <c r="F160" s="58">
        <v>18605</v>
      </c>
      <c r="G160" s="58">
        <v>3756</v>
      </c>
      <c r="H160" s="58">
        <v>5407</v>
      </c>
      <c r="I160" s="58">
        <v>3717.4</v>
      </c>
      <c r="J160" s="4">
        <v>15269</v>
      </c>
    </row>
    <row r="161" spans="1:10" ht="19.5">
      <c r="A161" s="114" t="s">
        <v>69</v>
      </c>
      <c r="B161" s="30" t="s">
        <v>457</v>
      </c>
      <c r="C161" s="47"/>
      <c r="D161" s="58">
        <v>10000</v>
      </c>
      <c r="E161" s="58">
        <v>10000</v>
      </c>
      <c r="F161" s="58">
        <v>7259.67</v>
      </c>
      <c r="G161" s="58">
        <v>787.41</v>
      </c>
      <c r="H161" s="58">
        <f>-H1148</f>
        <v>0</v>
      </c>
      <c r="I161" s="58">
        <v>6900</v>
      </c>
      <c r="J161" s="4">
        <v>462.43</v>
      </c>
    </row>
    <row r="162" spans="1:10" ht="19.5">
      <c r="A162" s="114" t="s">
        <v>81</v>
      </c>
      <c r="B162" s="30" t="s">
        <v>631</v>
      </c>
      <c r="C162" s="47"/>
      <c r="D162" s="58">
        <v>10000</v>
      </c>
      <c r="E162" s="58">
        <v>10000</v>
      </c>
      <c r="F162" s="58">
        <v>8851.74</v>
      </c>
      <c r="G162" s="58">
        <v>17809.09</v>
      </c>
      <c r="H162" s="58">
        <v>18185</v>
      </c>
      <c r="I162" s="58">
        <v>4214</v>
      </c>
      <c r="J162" s="4">
        <v>0</v>
      </c>
    </row>
    <row r="163" spans="1:10" ht="19.5">
      <c r="A163" s="114" t="s">
        <v>82</v>
      </c>
      <c r="B163" s="30" t="s">
        <v>431</v>
      </c>
      <c r="C163" s="47"/>
      <c r="D163" s="58">
        <v>4000</v>
      </c>
      <c r="E163" s="58">
        <v>4000</v>
      </c>
      <c r="F163" s="58">
        <v>1787.13</v>
      </c>
      <c r="G163" s="58">
        <v>4629.11</v>
      </c>
      <c r="H163" s="58">
        <v>5646.09</v>
      </c>
      <c r="I163" s="58">
        <v>3207.52</v>
      </c>
      <c r="J163" s="4">
        <v>0</v>
      </c>
    </row>
    <row r="164" spans="1:10" ht="19.5">
      <c r="A164" s="114" t="s">
        <v>1004</v>
      </c>
      <c r="B164" s="30" t="s">
        <v>1005</v>
      </c>
      <c r="C164" s="47"/>
      <c r="D164" s="58">
        <v>1000</v>
      </c>
      <c r="E164" s="58">
        <v>0</v>
      </c>
      <c r="F164" s="58">
        <v>2801.68</v>
      </c>
      <c r="G164" s="58">
        <v>0</v>
      </c>
      <c r="H164" s="58">
        <v>0</v>
      </c>
      <c r="I164" s="58">
        <v>0</v>
      </c>
      <c r="J164" s="4">
        <v>0</v>
      </c>
    </row>
    <row r="165" spans="2:9" ht="19.5">
      <c r="B165" s="30"/>
      <c r="C165" s="47"/>
      <c r="D165" s="58"/>
      <c r="E165" s="58"/>
      <c r="F165" s="58"/>
      <c r="G165" s="58"/>
      <c r="H165" s="58"/>
      <c r="I165" s="58"/>
    </row>
    <row r="166" spans="1:10" ht="19.5">
      <c r="A166" s="7" t="s">
        <v>613</v>
      </c>
      <c r="B166" s="30"/>
      <c r="C166" s="47"/>
      <c r="D166" s="58">
        <f aca="true" t="shared" si="13" ref="D166:J166">SUM(D125:D164)</f>
        <v>168950</v>
      </c>
      <c r="E166" s="58">
        <f t="shared" si="13"/>
        <v>167200</v>
      </c>
      <c r="F166" s="58">
        <f t="shared" si="13"/>
        <v>149153.73</v>
      </c>
      <c r="G166" s="58">
        <f t="shared" si="13"/>
        <v>210836.42999999993</v>
      </c>
      <c r="H166" s="58">
        <f t="shared" si="13"/>
        <v>176843.23999999996</v>
      </c>
      <c r="I166" s="58">
        <f t="shared" si="13"/>
        <v>136680.11000000002</v>
      </c>
      <c r="J166" s="58">
        <f t="shared" si="13"/>
        <v>187053.52</v>
      </c>
    </row>
    <row r="167" spans="2:9" ht="19.5">
      <c r="B167" s="30"/>
      <c r="C167" s="47"/>
      <c r="D167" s="58"/>
      <c r="E167" s="58"/>
      <c r="F167" s="58"/>
      <c r="G167" s="58"/>
      <c r="H167" s="58"/>
      <c r="I167" s="58"/>
    </row>
    <row r="168" spans="1:9" ht="19.5">
      <c r="A168" s="79" t="s">
        <v>611</v>
      </c>
      <c r="B168" s="30"/>
      <c r="C168" s="47"/>
      <c r="D168" s="58"/>
      <c r="E168" s="58"/>
      <c r="F168" s="58"/>
      <c r="G168" s="58"/>
      <c r="H168" s="58"/>
      <c r="I168" s="58"/>
    </row>
    <row r="169" spans="1:9" ht="19.5">
      <c r="A169" s="79"/>
      <c r="B169" s="30"/>
      <c r="C169" s="47"/>
      <c r="D169" s="58"/>
      <c r="E169" s="58"/>
      <c r="F169" s="58"/>
      <c r="G169" s="58"/>
      <c r="H169" s="58"/>
      <c r="I169" s="58"/>
    </row>
    <row r="170" spans="1:9" ht="19.5">
      <c r="A170" s="80"/>
      <c r="B170" s="30"/>
      <c r="C170" s="47"/>
      <c r="D170" s="58"/>
      <c r="E170" s="58"/>
      <c r="F170" s="58"/>
      <c r="G170" s="58"/>
      <c r="H170" s="58"/>
      <c r="I170" s="58"/>
    </row>
    <row r="171" spans="1:10" ht="19.5">
      <c r="A171" s="170" t="s">
        <v>504</v>
      </c>
      <c r="B171" s="83" t="s">
        <v>620</v>
      </c>
      <c r="C171" s="92"/>
      <c r="D171" s="84">
        <v>3400</v>
      </c>
      <c r="E171" s="84">
        <v>1600</v>
      </c>
      <c r="F171" s="84">
        <v>1293.36</v>
      </c>
      <c r="G171" s="84">
        <v>1511.1</v>
      </c>
      <c r="H171" s="84">
        <v>1444.71</v>
      </c>
      <c r="I171" s="84">
        <v>850.88</v>
      </c>
      <c r="J171" s="82">
        <v>0</v>
      </c>
    </row>
    <row r="172" spans="1:10" ht="19.5">
      <c r="A172" s="170" t="s">
        <v>426</v>
      </c>
      <c r="B172" s="83" t="s">
        <v>648</v>
      </c>
      <c r="C172" s="92"/>
      <c r="D172" s="84">
        <v>42000</v>
      </c>
      <c r="E172" s="84">
        <v>19650</v>
      </c>
      <c r="F172" s="84">
        <v>16167.11</v>
      </c>
      <c r="G172" s="84">
        <v>18888.75</v>
      </c>
      <c r="H172" s="84">
        <v>17308.95</v>
      </c>
      <c r="I172" s="84">
        <v>27580</v>
      </c>
      <c r="J172" s="82">
        <v>36601.54</v>
      </c>
    </row>
    <row r="173" spans="1:10" ht="19.5">
      <c r="A173" s="170" t="s">
        <v>70</v>
      </c>
      <c r="B173" s="30" t="s">
        <v>248</v>
      </c>
      <c r="C173" s="47"/>
      <c r="D173" s="58">
        <v>8500</v>
      </c>
      <c r="E173" s="58">
        <v>12000</v>
      </c>
      <c r="F173" s="58">
        <v>6784.68</v>
      </c>
      <c r="G173" s="58">
        <v>8203.27</v>
      </c>
      <c r="H173" s="90">
        <v>0</v>
      </c>
      <c r="I173" s="90">
        <v>0</v>
      </c>
      <c r="J173" s="95">
        <v>0</v>
      </c>
    </row>
    <row r="174" spans="1:10" ht="19.5">
      <c r="A174" s="170" t="s">
        <v>811</v>
      </c>
      <c r="B174" s="30" t="s">
        <v>812</v>
      </c>
      <c r="C174" s="47"/>
      <c r="D174" s="58">
        <v>680</v>
      </c>
      <c r="E174" s="58">
        <v>960</v>
      </c>
      <c r="F174" s="58">
        <v>542.85</v>
      </c>
      <c r="G174" s="58">
        <v>655.98</v>
      </c>
      <c r="H174" s="90">
        <v>0</v>
      </c>
      <c r="I174" s="90">
        <v>0</v>
      </c>
      <c r="J174" s="95">
        <v>0</v>
      </c>
    </row>
    <row r="175" spans="1:10" ht="19.5">
      <c r="A175" s="170" t="s">
        <v>71</v>
      </c>
      <c r="B175" s="30" t="s">
        <v>250</v>
      </c>
      <c r="C175" s="47"/>
      <c r="D175" s="58">
        <v>3000</v>
      </c>
      <c r="E175" s="58">
        <v>3000</v>
      </c>
      <c r="F175" s="58">
        <v>1543.5</v>
      </c>
      <c r="G175" s="58">
        <v>0</v>
      </c>
      <c r="H175" s="58">
        <v>2675</v>
      </c>
      <c r="I175" s="58">
        <v>3500</v>
      </c>
      <c r="J175" s="82">
        <v>0</v>
      </c>
    </row>
    <row r="176" spans="1:10" ht="19.5">
      <c r="A176" s="170" t="s">
        <v>72</v>
      </c>
      <c r="B176" s="30" t="s">
        <v>1041</v>
      </c>
      <c r="C176" s="47"/>
      <c r="D176" s="58">
        <v>197720</v>
      </c>
      <c r="E176" s="58">
        <v>189100</v>
      </c>
      <c r="F176" s="58">
        <v>140559.2</v>
      </c>
      <c r="G176" s="58">
        <v>122702.7</v>
      </c>
      <c r="H176" s="58">
        <v>129745.75</v>
      </c>
      <c r="I176" s="58">
        <v>115602.37</v>
      </c>
      <c r="J176" s="82">
        <v>119876.57</v>
      </c>
    </row>
    <row r="177" spans="1:10" ht="19.5">
      <c r="A177" s="171" t="s">
        <v>73</v>
      </c>
      <c r="B177" s="93" t="s">
        <v>105</v>
      </c>
      <c r="C177" s="94"/>
      <c r="D177" s="90">
        <v>0</v>
      </c>
      <c r="E177" s="90">
        <v>0</v>
      </c>
      <c r="F177" s="90">
        <v>0</v>
      </c>
      <c r="G177" s="90">
        <v>0</v>
      </c>
      <c r="H177" s="90">
        <v>0</v>
      </c>
      <c r="I177" s="58">
        <v>64945.2</v>
      </c>
      <c r="J177" s="82">
        <v>64705.3</v>
      </c>
    </row>
    <row r="178" spans="1:10" ht="19.5">
      <c r="A178" s="170" t="s">
        <v>74</v>
      </c>
      <c r="B178" s="30" t="s">
        <v>1042</v>
      </c>
      <c r="C178" s="47" t="s">
        <v>20</v>
      </c>
      <c r="D178" s="58">
        <v>14000</v>
      </c>
      <c r="E178" s="58">
        <v>14100</v>
      </c>
      <c r="F178" s="58">
        <v>8337.61</v>
      </c>
      <c r="G178" s="58">
        <v>7876.57</v>
      </c>
      <c r="H178" s="58">
        <v>8168.31</v>
      </c>
      <c r="I178" s="58">
        <v>12590.62</v>
      </c>
      <c r="J178" s="82">
        <v>15104.65</v>
      </c>
    </row>
    <row r="179" spans="1:10" ht="19.5">
      <c r="A179" s="171" t="s">
        <v>75</v>
      </c>
      <c r="B179" s="93" t="s">
        <v>756</v>
      </c>
      <c r="C179" s="47"/>
      <c r="D179" s="90">
        <v>0</v>
      </c>
      <c r="E179" s="90">
        <v>0</v>
      </c>
      <c r="F179" s="90">
        <v>0</v>
      </c>
      <c r="G179" s="58">
        <v>0</v>
      </c>
      <c r="H179" s="58">
        <v>0</v>
      </c>
      <c r="I179" s="58">
        <v>3034.71</v>
      </c>
      <c r="J179" s="82">
        <v>3207.16</v>
      </c>
    </row>
    <row r="180" spans="1:10" ht="19.5">
      <c r="A180" s="171" t="s">
        <v>76</v>
      </c>
      <c r="B180" s="93" t="s">
        <v>757</v>
      </c>
      <c r="C180" s="47"/>
      <c r="D180" s="90">
        <v>0</v>
      </c>
      <c r="E180" s="90">
        <v>0</v>
      </c>
      <c r="F180" s="90">
        <v>0</v>
      </c>
      <c r="G180" s="58">
        <v>0</v>
      </c>
      <c r="H180" s="58">
        <v>0</v>
      </c>
      <c r="I180" s="58">
        <v>12975.7</v>
      </c>
      <c r="J180" s="82">
        <v>13713.37</v>
      </c>
    </row>
    <row r="181" spans="1:10" ht="19.5">
      <c r="A181" s="171" t="s">
        <v>480</v>
      </c>
      <c r="B181" s="93" t="s">
        <v>758</v>
      </c>
      <c r="C181" s="47"/>
      <c r="D181" s="90">
        <v>0</v>
      </c>
      <c r="E181" s="90">
        <v>0</v>
      </c>
      <c r="F181" s="90">
        <v>0</v>
      </c>
      <c r="G181" s="58">
        <v>0</v>
      </c>
      <c r="H181" s="58">
        <v>0</v>
      </c>
      <c r="I181" s="58">
        <v>2736.59</v>
      </c>
      <c r="J181" s="82">
        <v>4406.13</v>
      </c>
    </row>
    <row r="182" spans="1:10" ht="19.5">
      <c r="A182" s="170" t="s">
        <v>894</v>
      </c>
      <c r="B182" s="30" t="s">
        <v>272</v>
      </c>
      <c r="C182" s="47"/>
      <c r="D182" s="58">
        <v>2500</v>
      </c>
      <c r="E182" s="58">
        <v>1200</v>
      </c>
      <c r="F182" s="58">
        <v>750</v>
      </c>
      <c r="G182" s="58">
        <v>2320</v>
      </c>
      <c r="H182" s="58">
        <v>1040</v>
      </c>
      <c r="I182" s="58">
        <v>0</v>
      </c>
      <c r="J182" s="82">
        <v>0</v>
      </c>
    </row>
    <row r="183" spans="1:10" ht="19.5">
      <c r="A183" s="170" t="s">
        <v>432</v>
      </c>
      <c r="B183" s="30" t="s">
        <v>1079</v>
      </c>
      <c r="C183" s="47"/>
      <c r="D183" s="58">
        <v>22000</v>
      </c>
      <c r="E183" s="58">
        <v>21100</v>
      </c>
      <c r="F183" s="58">
        <v>14036.42</v>
      </c>
      <c r="G183" s="58">
        <v>13320.01</v>
      </c>
      <c r="H183" s="58">
        <v>12995.11</v>
      </c>
      <c r="I183" s="58">
        <v>0</v>
      </c>
      <c r="J183" s="82">
        <v>0</v>
      </c>
    </row>
    <row r="184" spans="2:9" ht="19.5">
      <c r="B184" s="30"/>
      <c r="C184" s="47"/>
      <c r="D184" s="58"/>
      <c r="E184" s="58"/>
      <c r="F184" s="58"/>
      <c r="G184" s="58"/>
      <c r="H184" s="58"/>
      <c r="I184" s="58"/>
    </row>
    <row r="185" spans="1:10" ht="19.5">
      <c r="A185" s="7" t="s">
        <v>613</v>
      </c>
      <c r="B185" s="30"/>
      <c r="C185" s="47"/>
      <c r="D185" s="58">
        <f aca="true" t="shared" si="14" ref="D185:J185">SUM(D171:D184)</f>
        <v>293800</v>
      </c>
      <c r="E185" s="58">
        <f t="shared" si="14"/>
        <v>262710</v>
      </c>
      <c r="F185" s="58">
        <f t="shared" si="14"/>
        <v>190014.73</v>
      </c>
      <c r="G185" s="58">
        <f t="shared" si="14"/>
        <v>175478.38</v>
      </c>
      <c r="H185" s="58">
        <f t="shared" si="14"/>
        <v>173377.83000000002</v>
      </c>
      <c r="I185" s="58">
        <f t="shared" si="14"/>
        <v>243816.07</v>
      </c>
      <c r="J185" s="58">
        <f t="shared" si="14"/>
        <v>257614.72000000003</v>
      </c>
    </row>
    <row r="186" spans="1:10" ht="19.5">
      <c r="A186" s="2"/>
      <c r="C186" s="2"/>
      <c r="D186" s="2"/>
      <c r="E186" s="2"/>
      <c r="F186" s="2"/>
      <c r="G186" s="2"/>
      <c r="H186" s="2"/>
      <c r="I186" s="2"/>
      <c r="J186" s="2"/>
    </row>
    <row r="187" spans="1:10" ht="19.5">
      <c r="A187" s="2" t="s">
        <v>618</v>
      </c>
      <c r="C187" s="2"/>
      <c r="D187" s="2"/>
      <c r="E187" s="2"/>
      <c r="F187" s="2"/>
      <c r="G187" s="2"/>
      <c r="H187" s="2"/>
      <c r="I187" s="2"/>
      <c r="J187" s="2"/>
    </row>
    <row r="188" spans="1:10" ht="19.5">
      <c r="A188" s="2"/>
      <c r="C188" s="2"/>
      <c r="D188" s="2"/>
      <c r="E188" s="2"/>
      <c r="F188" s="2"/>
      <c r="G188" s="2"/>
      <c r="H188" s="2"/>
      <c r="I188" s="2"/>
      <c r="J188" s="2"/>
    </row>
    <row r="189" spans="1:10" ht="19.5">
      <c r="A189" s="2" t="s">
        <v>1006</v>
      </c>
      <c r="B189" s="2" t="s">
        <v>1007</v>
      </c>
      <c r="C189" s="179" t="s">
        <v>609</v>
      </c>
      <c r="D189" s="4">
        <v>20000</v>
      </c>
      <c r="E189" s="4">
        <v>0</v>
      </c>
      <c r="F189" s="58">
        <v>13078</v>
      </c>
      <c r="G189" s="58">
        <v>0</v>
      </c>
      <c r="H189" s="58">
        <v>0</v>
      </c>
      <c r="I189" s="58">
        <v>0</v>
      </c>
      <c r="J189" s="58">
        <v>0</v>
      </c>
    </row>
    <row r="190" spans="1:10" ht="19.5">
      <c r="A190" s="170" t="s">
        <v>585</v>
      </c>
      <c r="B190" s="30" t="s">
        <v>586</v>
      </c>
      <c r="C190" s="47"/>
      <c r="D190" s="58">
        <v>15000</v>
      </c>
      <c r="E190" s="58">
        <v>50000</v>
      </c>
      <c r="F190" s="58">
        <v>1974.95</v>
      </c>
      <c r="G190" s="58">
        <v>13164.14</v>
      </c>
      <c r="H190" s="58">
        <v>122900.54</v>
      </c>
      <c r="I190" s="58">
        <v>31134.1</v>
      </c>
      <c r="J190" s="4">
        <v>0</v>
      </c>
    </row>
    <row r="191" spans="1:10" ht="19.5">
      <c r="A191" s="114" t="s">
        <v>62</v>
      </c>
      <c r="B191" s="30" t="s">
        <v>102</v>
      </c>
      <c r="C191" s="47"/>
      <c r="D191" s="58">
        <v>1000</v>
      </c>
      <c r="E191" s="58">
        <v>2600</v>
      </c>
      <c r="F191" s="58">
        <v>1778.95</v>
      </c>
      <c r="G191" s="58">
        <v>0</v>
      </c>
      <c r="H191" s="58">
        <v>788.27</v>
      </c>
      <c r="I191" s="58">
        <v>879.98</v>
      </c>
      <c r="J191" s="4">
        <v>884.14</v>
      </c>
    </row>
    <row r="192" spans="1:10" ht="19.5">
      <c r="A192" s="114" t="s">
        <v>514</v>
      </c>
      <c r="B192" s="30" t="s">
        <v>1008</v>
      </c>
      <c r="C192" s="87"/>
      <c r="D192" s="58">
        <v>1600</v>
      </c>
      <c r="E192" s="58">
        <v>0</v>
      </c>
      <c r="F192" s="58">
        <v>0</v>
      </c>
      <c r="G192" s="58">
        <v>1986.76</v>
      </c>
      <c r="H192" s="58">
        <v>1302.2</v>
      </c>
      <c r="I192" s="58">
        <v>523.63</v>
      </c>
      <c r="J192" s="4">
        <v>0</v>
      </c>
    </row>
    <row r="193" spans="1:10" ht="19.5">
      <c r="A193" s="114" t="s">
        <v>515</v>
      </c>
      <c r="B193" s="30" t="s">
        <v>1016</v>
      </c>
      <c r="C193" s="87"/>
      <c r="D193" s="58">
        <v>830</v>
      </c>
      <c r="E193" s="58">
        <v>800</v>
      </c>
      <c r="F193" s="58">
        <v>696.98</v>
      </c>
      <c r="G193" s="58">
        <v>7194.05</v>
      </c>
      <c r="H193" s="58">
        <v>545.2</v>
      </c>
      <c r="I193" s="58">
        <v>507.38</v>
      </c>
      <c r="J193" s="4">
        <v>0</v>
      </c>
    </row>
    <row r="194" spans="1:10" ht="19.5">
      <c r="A194" s="114" t="s">
        <v>63</v>
      </c>
      <c r="B194" s="30" t="s">
        <v>103</v>
      </c>
      <c r="C194" s="47"/>
      <c r="D194" s="58">
        <v>1500</v>
      </c>
      <c r="E194" s="58">
        <v>1500</v>
      </c>
      <c r="F194" s="58">
        <v>0</v>
      </c>
      <c r="G194" s="58">
        <v>774.21</v>
      </c>
      <c r="H194" s="58">
        <v>731.4</v>
      </c>
      <c r="I194" s="58">
        <v>1860.05</v>
      </c>
      <c r="J194" s="4">
        <v>225</v>
      </c>
    </row>
    <row r="195" spans="1:10" ht="19.5">
      <c r="A195" s="114" t="s">
        <v>80</v>
      </c>
      <c r="B195" s="30" t="s">
        <v>106</v>
      </c>
      <c r="C195" s="47"/>
      <c r="D195" s="58">
        <v>10000</v>
      </c>
      <c r="E195" s="58">
        <v>10000</v>
      </c>
      <c r="F195" s="58">
        <v>7289</v>
      </c>
      <c r="G195" s="58">
        <v>4118</v>
      </c>
      <c r="H195" s="58">
        <v>6968</v>
      </c>
      <c r="I195" s="58">
        <v>10021</v>
      </c>
      <c r="J195" s="4">
        <v>4244.99</v>
      </c>
    </row>
    <row r="196" spans="2:9" ht="19.5">
      <c r="B196" s="30"/>
      <c r="C196" s="47"/>
      <c r="D196" s="58"/>
      <c r="E196" s="58"/>
      <c r="F196" s="58"/>
      <c r="G196" s="58"/>
      <c r="H196" s="58"/>
      <c r="I196" s="58"/>
    </row>
    <row r="197" spans="1:10" ht="19.5">
      <c r="A197" s="7" t="s">
        <v>613</v>
      </c>
      <c r="B197" s="30"/>
      <c r="C197" s="47"/>
      <c r="D197" s="58">
        <f>SUM(D189:D196)</f>
        <v>49930</v>
      </c>
      <c r="E197" s="58">
        <f aca="true" t="shared" si="15" ref="E197:J197">SUM(E189:E196)</f>
        <v>64900</v>
      </c>
      <c r="F197" s="58">
        <f t="shared" si="15"/>
        <v>24817.88</v>
      </c>
      <c r="G197" s="58">
        <f t="shared" si="15"/>
        <v>27237.16</v>
      </c>
      <c r="H197" s="58">
        <f t="shared" si="15"/>
        <v>133235.61</v>
      </c>
      <c r="I197" s="58">
        <f t="shared" si="15"/>
        <v>44926.14</v>
      </c>
      <c r="J197" s="58">
        <f t="shared" si="15"/>
        <v>5354.129999999999</v>
      </c>
    </row>
    <row r="198" spans="1:10" ht="19.5">
      <c r="A198" s="2"/>
      <c r="C198" s="2"/>
      <c r="D198" s="2"/>
      <c r="E198" s="2"/>
      <c r="F198" s="2"/>
      <c r="G198" s="2"/>
      <c r="H198" s="2"/>
      <c r="I198" s="2"/>
      <c r="J198" s="2"/>
    </row>
    <row r="199" spans="1:10" ht="19.5">
      <c r="A199" s="2" t="s">
        <v>619</v>
      </c>
      <c r="C199" s="2"/>
      <c r="D199" s="2"/>
      <c r="E199" s="2"/>
      <c r="F199" s="2"/>
      <c r="G199" s="2"/>
      <c r="H199" s="2"/>
      <c r="I199" s="2"/>
      <c r="J199" s="2"/>
    </row>
    <row r="200" spans="1:10" ht="19.5">
      <c r="A200" s="2"/>
      <c r="C200" s="2"/>
      <c r="D200" s="2"/>
      <c r="E200" s="2"/>
      <c r="F200" s="2"/>
      <c r="G200" s="2"/>
      <c r="H200" s="2"/>
      <c r="I200" s="2"/>
      <c r="J200" s="2"/>
    </row>
    <row r="201" spans="1:10" ht="19.5">
      <c r="A201" s="7" t="s">
        <v>481</v>
      </c>
      <c r="B201" s="30" t="s">
        <v>482</v>
      </c>
      <c r="C201" s="87"/>
      <c r="D201" s="58">
        <v>140000</v>
      </c>
      <c r="E201" s="58">
        <v>136000</v>
      </c>
      <c r="F201" s="58">
        <v>380000</v>
      </c>
      <c r="G201" s="58">
        <v>0</v>
      </c>
      <c r="H201" s="58">
        <v>0</v>
      </c>
      <c r="I201" s="58">
        <v>0</v>
      </c>
      <c r="J201" s="4">
        <v>46805.25</v>
      </c>
    </row>
    <row r="202" spans="1:10" ht="19.5">
      <c r="A202" s="7" t="s">
        <v>692</v>
      </c>
      <c r="B202" s="30" t="s">
        <v>693</v>
      </c>
      <c r="C202" s="87"/>
      <c r="D202" s="58">
        <v>10000</v>
      </c>
      <c r="E202" s="58">
        <v>10000</v>
      </c>
      <c r="F202" s="58">
        <v>10000</v>
      </c>
      <c r="G202" s="58">
        <v>10000</v>
      </c>
      <c r="H202" s="58">
        <v>10000</v>
      </c>
      <c r="I202" s="58">
        <v>0</v>
      </c>
      <c r="J202" s="4">
        <v>0</v>
      </c>
    </row>
    <row r="203" spans="1:10" ht="19.5">
      <c r="A203" s="7" t="s">
        <v>705</v>
      </c>
      <c r="B203" s="30" t="s">
        <v>959</v>
      </c>
      <c r="C203" s="87" t="s">
        <v>636</v>
      </c>
      <c r="D203" s="58">
        <v>72000</v>
      </c>
      <c r="E203" s="58">
        <v>72000</v>
      </c>
      <c r="F203" s="58">
        <v>0</v>
      </c>
      <c r="G203" s="58">
        <v>0</v>
      </c>
      <c r="H203" s="58">
        <v>0</v>
      </c>
      <c r="I203" s="58">
        <v>0</v>
      </c>
      <c r="J203" s="4">
        <v>0</v>
      </c>
    </row>
    <row r="204" spans="1:10" ht="19.5">
      <c r="A204" s="2"/>
      <c r="C204" s="2"/>
      <c r="D204" s="2"/>
      <c r="E204" s="2"/>
      <c r="F204" s="2"/>
      <c r="G204" s="2"/>
      <c r="H204" s="2"/>
      <c r="I204" s="2"/>
      <c r="J204" s="2"/>
    </row>
    <row r="205" spans="1:10" ht="19.5">
      <c r="A205" s="2" t="s">
        <v>613</v>
      </c>
      <c r="C205" s="2"/>
      <c r="D205" s="4">
        <f>SUM(D201:D204)</f>
        <v>222000</v>
      </c>
      <c r="E205" s="4">
        <f>SUM(E201:E204)</f>
        <v>218000</v>
      </c>
      <c r="F205" s="4">
        <f>SUM(F201:F204)</f>
        <v>390000</v>
      </c>
      <c r="G205" s="4">
        <f>SUM(G201:G204)</f>
        <v>10000</v>
      </c>
      <c r="H205" s="4">
        <f>SUM(H201:H204)</f>
        <v>10000</v>
      </c>
      <c r="I205" s="4">
        <f>SUM(I201)</f>
        <v>0</v>
      </c>
      <c r="J205" s="4">
        <f>SUM(J201)</f>
        <v>46805.25</v>
      </c>
    </row>
    <row r="206" spans="1:10" ht="19.5">
      <c r="A206" s="2"/>
      <c r="C206" s="2"/>
      <c r="D206" s="2"/>
      <c r="E206" s="2"/>
      <c r="F206" s="2"/>
      <c r="G206" s="2"/>
      <c r="H206" s="2"/>
      <c r="I206" s="2"/>
      <c r="J206" s="2"/>
    </row>
    <row r="207" spans="2:10" ht="19.5">
      <c r="B207" s="30"/>
      <c r="C207" s="47"/>
      <c r="D207" s="47"/>
      <c r="E207" s="47"/>
      <c r="F207" s="47"/>
      <c r="G207" s="58"/>
      <c r="H207" s="58"/>
      <c r="I207" s="58"/>
      <c r="J207" s="37"/>
    </row>
    <row r="208" spans="2:10" ht="19.5">
      <c r="B208" s="1" t="s">
        <v>5</v>
      </c>
      <c r="C208" s="46"/>
      <c r="D208" s="4">
        <f aca="true" t="shared" si="16" ref="D208:J208">SUM(+D79,D97,D104,D112,D121,D166,D185,D197,D205)</f>
        <v>855695</v>
      </c>
      <c r="E208" s="4">
        <f t="shared" si="16"/>
        <v>824360</v>
      </c>
      <c r="F208" s="4">
        <f t="shared" si="16"/>
        <v>843875.48</v>
      </c>
      <c r="G208" s="4">
        <f t="shared" si="16"/>
        <v>513793.0999999999</v>
      </c>
      <c r="H208" s="4">
        <f t="shared" si="16"/>
        <v>589024.22</v>
      </c>
      <c r="I208" s="4">
        <f t="shared" si="16"/>
        <v>519756.34</v>
      </c>
      <c r="J208" s="4">
        <f t="shared" si="16"/>
        <v>595596.04</v>
      </c>
    </row>
    <row r="211" spans="1:10" ht="19.5">
      <c r="A211" s="8" t="s">
        <v>6</v>
      </c>
      <c r="D211" s="4">
        <f aca="true" t="shared" si="17" ref="D211:J211">SUM(D208)</f>
        <v>855695</v>
      </c>
      <c r="E211" s="4">
        <f t="shared" si="17"/>
        <v>824360</v>
      </c>
      <c r="F211" s="4">
        <f t="shared" si="17"/>
        <v>843875.48</v>
      </c>
      <c r="G211" s="4">
        <f t="shared" si="17"/>
        <v>513793.0999999999</v>
      </c>
      <c r="H211" s="4">
        <f t="shared" si="17"/>
        <v>589024.22</v>
      </c>
      <c r="I211" s="4">
        <f t="shared" si="17"/>
        <v>519756.34</v>
      </c>
      <c r="J211" s="4">
        <f t="shared" si="17"/>
        <v>595596.04</v>
      </c>
    </row>
    <row r="212" spans="1:10" ht="19.5">
      <c r="A212" s="8" t="s">
        <v>7</v>
      </c>
      <c r="D212" s="4">
        <f aca="true" t="shared" si="18" ref="D212:J212">SUM(D65)</f>
        <v>867700</v>
      </c>
      <c r="E212" s="4">
        <f t="shared" si="18"/>
        <v>845950</v>
      </c>
      <c r="F212" s="4">
        <f t="shared" si="18"/>
        <v>672680.1699999999</v>
      </c>
      <c r="G212" s="4">
        <f t="shared" si="18"/>
        <v>765952.9400000001</v>
      </c>
      <c r="H212" s="4">
        <f t="shared" si="18"/>
        <v>633913.8300000001</v>
      </c>
      <c r="I212" s="4">
        <f t="shared" si="18"/>
        <v>133055.8600000001</v>
      </c>
      <c r="J212" s="4">
        <f t="shared" si="18"/>
        <v>686333.6499999999</v>
      </c>
    </row>
    <row r="214" spans="1:10" ht="19.5">
      <c r="A214" s="31" t="s">
        <v>1</v>
      </c>
      <c r="D214" s="50">
        <f aca="true" t="shared" si="19" ref="D214:J214">SUM(D212-D211)</f>
        <v>12005</v>
      </c>
      <c r="E214" s="50">
        <f t="shared" si="19"/>
        <v>21590</v>
      </c>
      <c r="F214" s="50">
        <f t="shared" si="19"/>
        <v>-171195.31000000006</v>
      </c>
      <c r="G214" s="50">
        <f t="shared" si="19"/>
        <v>252159.84000000014</v>
      </c>
      <c r="H214" s="50">
        <f t="shared" si="19"/>
        <v>44889.6100000001</v>
      </c>
      <c r="I214" s="50">
        <f t="shared" si="19"/>
        <v>-386700.4799999999</v>
      </c>
      <c r="J214" s="50">
        <f t="shared" si="19"/>
        <v>90737.60999999987</v>
      </c>
    </row>
    <row r="215" spans="1:10" ht="19.5">
      <c r="A215" s="31"/>
      <c r="D215" s="50"/>
      <c r="E215" s="50"/>
      <c r="F215" s="50">
        <v>380000</v>
      </c>
      <c r="J215" s="50"/>
    </row>
    <row r="216" spans="1:10" ht="19.5">
      <c r="A216" s="31" t="s">
        <v>8</v>
      </c>
      <c r="D216" s="50"/>
      <c r="E216" s="50"/>
      <c r="F216" s="50">
        <f>SUM(F215+F214)</f>
        <v>208804.68999999994</v>
      </c>
      <c r="J216" s="50"/>
    </row>
    <row r="217" spans="1:10" ht="19.5">
      <c r="A217" s="31"/>
      <c r="D217" s="50"/>
      <c r="E217" s="50"/>
      <c r="F217" s="50"/>
      <c r="J217" s="50"/>
    </row>
    <row r="219" spans="1:2" ht="19.5">
      <c r="A219" s="7" t="s">
        <v>852</v>
      </c>
      <c r="B219" s="2" t="s">
        <v>853</v>
      </c>
    </row>
    <row r="221" ht="19.5">
      <c r="A221" s="150"/>
    </row>
    <row r="222" ht="19.5">
      <c r="B222" s="78"/>
    </row>
    <row r="223" spans="1:2" ht="19.5">
      <c r="A223" s="150"/>
      <c r="B223" s="78"/>
    </row>
    <row r="224" ht="19.5">
      <c r="B224" s="78"/>
    </row>
    <row r="225" ht="19.5">
      <c r="B225" s="78"/>
    </row>
    <row r="226" spans="1:2" ht="19.5">
      <c r="A226" s="28"/>
      <c r="B226" s="189"/>
    </row>
    <row r="228" ht="19.5">
      <c r="A228" s="154"/>
    </row>
  </sheetData>
  <sheetProtection/>
  <autoFilter ref="A125:B175"/>
  <printOptions gridLines="1" headings="1"/>
  <pageMargins left="1.25" right="2" top="1" bottom="1" header="0.5" footer="0.5"/>
  <pageSetup horizontalDpi="600" verticalDpi="600" orientation="landscape" scale="48" r:id="rId1"/>
  <headerFooter alignWithMargins="0">
    <oddHeader>&amp;C&amp;"MS Sans Serif,Bold"&amp;13 06 Water Fund
EAST PETERSBURG BOROUGH
2018 BUDGET</oddHeader>
    <oddFooter>&amp;LWater  Fund
&amp;C&amp;P of &amp;N&amp;RRevised &amp;D</oddFooter>
  </headerFooter>
  <rowBreaks count="5" manualBreakCount="5">
    <brk id="33" max="255" man="1"/>
    <brk id="65" max="255" man="1"/>
    <brk id="112" max="255" man="1"/>
    <brk id="152" max="9" man="1"/>
    <brk id="1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60"/>
  <sheetViews>
    <sheetView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8.7109375" style="7" customWidth="1"/>
    <col min="2" max="2" width="39.140625" style="2" customWidth="1"/>
    <col min="3" max="4" width="22.57421875" style="2" customWidth="1"/>
    <col min="5" max="5" width="20.7109375" style="2" customWidth="1"/>
    <col min="6" max="7" width="18.7109375" style="2" customWidth="1"/>
    <col min="8" max="9" width="19.140625" style="4" customWidth="1"/>
    <col min="10" max="16384" width="9.140625" style="2" customWidth="1"/>
  </cols>
  <sheetData>
    <row r="1" spans="1:10" s="3" customFormat="1" ht="68.25" customHeight="1" thickBot="1" thickTop="1">
      <c r="A1" s="6" t="s">
        <v>10</v>
      </c>
      <c r="B1" s="12" t="s">
        <v>9</v>
      </c>
      <c r="C1" s="13" t="s">
        <v>977</v>
      </c>
      <c r="D1" s="13" t="s">
        <v>860</v>
      </c>
      <c r="E1" s="13" t="s">
        <v>1075</v>
      </c>
      <c r="F1" s="13" t="s">
        <v>979</v>
      </c>
      <c r="G1" s="13" t="s">
        <v>861</v>
      </c>
      <c r="H1" s="13" t="s">
        <v>747</v>
      </c>
      <c r="I1" s="13" t="s">
        <v>194</v>
      </c>
      <c r="J1" s="39" t="s">
        <v>20</v>
      </c>
    </row>
    <row r="2" spans="1:7" ht="20.25" thickTop="1">
      <c r="A2" s="10" t="s">
        <v>114</v>
      </c>
      <c r="B2" s="5"/>
      <c r="C2" s="51"/>
      <c r="D2" s="51"/>
      <c r="E2" s="51"/>
      <c r="F2" s="4"/>
      <c r="G2" s="51"/>
    </row>
    <row r="3" ht="19.5">
      <c r="F3" s="4"/>
    </row>
    <row r="4" spans="1:9" ht="19.5">
      <c r="A4" s="7" t="s">
        <v>111</v>
      </c>
      <c r="B4" s="83" t="s">
        <v>1119</v>
      </c>
      <c r="C4" s="174">
        <v>244791</v>
      </c>
      <c r="D4" s="174">
        <v>176000</v>
      </c>
      <c r="E4" s="66">
        <v>178679.16</v>
      </c>
      <c r="F4" s="4">
        <v>180378.09</v>
      </c>
      <c r="G4" s="66">
        <v>177814.86</v>
      </c>
      <c r="H4" s="4">
        <v>176561.86</v>
      </c>
      <c r="I4" s="4">
        <v>176373.84</v>
      </c>
    </row>
    <row r="5" spans="1:9" ht="19.5">
      <c r="A5" s="7" t="s">
        <v>517</v>
      </c>
      <c r="B5" s="2" t="s">
        <v>918</v>
      </c>
      <c r="C5" s="66">
        <v>3000</v>
      </c>
      <c r="D5" s="66">
        <v>5000</v>
      </c>
      <c r="E5" s="66">
        <v>3421.65</v>
      </c>
      <c r="F5" s="4">
        <v>3343.83</v>
      </c>
      <c r="G5" s="66">
        <v>8019.87</v>
      </c>
      <c r="H5" s="4">
        <v>3842.4</v>
      </c>
      <c r="I5" s="4">
        <v>6641.64</v>
      </c>
    </row>
    <row r="6" spans="1:9" ht="19.5">
      <c r="A6" s="7" t="s">
        <v>112</v>
      </c>
      <c r="B6" s="2" t="s">
        <v>113</v>
      </c>
      <c r="C6" s="66">
        <v>0</v>
      </c>
      <c r="D6" s="66">
        <v>0</v>
      </c>
      <c r="E6" s="66">
        <v>0</v>
      </c>
      <c r="F6" s="4">
        <v>0</v>
      </c>
      <c r="G6" s="66">
        <v>0</v>
      </c>
      <c r="H6" s="4">
        <v>0</v>
      </c>
      <c r="I6" s="4">
        <v>47.79</v>
      </c>
    </row>
    <row r="7" spans="3:7" ht="19.5">
      <c r="C7" s="66"/>
      <c r="D7" s="66"/>
      <c r="E7" s="66"/>
      <c r="F7" s="4"/>
      <c r="G7" s="66"/>
    </row>
    <row r="8" spans="2:9" ht="19.5">
      <c r="B8" s="2" t="s">
        <v>1</v>
      </c>
      <c r="C8" s="4">
        <f aca="true" t="shared" si="0" ref="C8:I8">SUM(C4:C7)</f>
        <v>247791</v>
      </c>
      <c r="D8" s="4">
        <f t="shared" si="0"/>
        <v>181000</v>
      </c>
      <c r="E8" s="4">
        <f t="shared" si="0"/>
        <v>182100.81</v>
      </c>
      <c r="F8" s="4">
        <f t="shared" si="0"/>
        <v>183721.91999999998</v>
      </c>
      <c r="G8" s="4">
        <f t="shared" si="0"/>
        <v>185834.72999999998</v>
      </c>
      <c r="H8" s="4">
        <f t="shared" si="0"/>
        <v>180404.25999999998</v>
      </c>
      <c r="I8" s="4">
        <f t="shared" si="0"/>
        <v>183063.27000000002</v>
      </c>
    </row>
    <row r="9" spans="3:7" ht="19.5">
      <c r="C9" s="66"/>
      <c r="D9" s="66"/>
      <c r="E9" s="66"/>
      <c r="F9" s="4"/>
      <c r="G9" s="66"/>
    </row>
    <row r="10" spans="1:7" ht="19.5">
      <c r="A10" s="10" t="s">
        <v>2</v>
      </c>
      <c r="C10" s="66"/>
      <c r="D10" s="66"/>
      <c r="E10" s="66"/>
      <c r="F10" s="4"/>
      <c r="G10" s="66"/>
    </row>
    <row r="11" spans="3:7" ht="19.5">
      <c r="C11" s="66"/>
      <c r="D11" s="66"/>
      <c r="E11" s="66"/>
      <c r="F11" s="4"/>
      <c r="G11" s="66"/>
    </row>
    <row r="12" spans="1:9" ht="19.5">
      <c r="A12" s="7" t="s">
        <v>518</v>
      </c>
      <c r="B12" s="2" t="s">
        <v>115</v>
      </c>
      <c r="C12" s="66">
        <v>10</v>
      </c>
      <c r="D12" s="66">
        <v>10</v>
      </c>
      <c r="E12" s="66">
        <v>11.38</v>
      </c>
      <c r="F12" s="4">
        <v>13.32</v>
      </c>
      <c r="G12" s="66">
        <v>11.84</v>
      </c>
      <c r="H12" s="4">
        <v>10.38</v>
      </c>
      <c r="I12" s="4">
        <v>12.05</v>
      </c>
    </row>
    <row r="13" spans="1:9" ht="19.5">
      <c r="A13" s="7" t="s">
        <v>116</v>
      </c>
      <c r="B13" s="2" t="s">
        <v>117</v>
      </c>
      <c r="C13" s="66">
        <v>0</v>
      </c>
      <c r="D13" s="66">
        <v>0</v>
      </c>
      <c r="E13" s="66">
        <v>0</v>
      </c>
      <c r="F13" s="4">
        <v>10.7</v>
      </c>
      <c r="G13" s="66">
        <v>10.68</v>
      </c>
      <c r="H13" s="4">
        <v>10.67</v>
      </c>
      <c r="I13" s="4">
        <v>21.33</v>
      </c>
    </row>
    <row r="14" spans="3:7" ht="19.5">
      <c r="C14" s="66"/>
      <c r="D14" s="66"/>
      <c r="E14" s="66"/>
      <c r="F14" s="4"/>
      <c r="G14" s="66"/>
    </row>
    <row r="15" spans="2:9" ht="19.5">
      <c r="B15" s="2" t="s">
        <v>1</v>
      </c>
      <c r="C15" s="4">
        <f aca="true" t="shared" si="1" ref="C15:I15">SUM(C12+C13)</f>
        <v>10</v>
      </c>
      <c r="D15" s="4">
        <f>SUM(D12+D13)</f>
        <v>10</v>
      </c>
      <c r="E15" s="4">
        <f t="shared" si="1"/>
        <v>11.38</v>
      </c>
      <c r="F15" s="4">
        <f t="shared" si="1"/>
        <v>24.02</v>
      </c>
      <c r="G15" s="4">
        <f t="shared" si="1"/>
        <v>22.52</v>
      </c>
      <c r="H15" s="4">
        <f t="shared" si="1"/>
        <v>21.05</v>
      </c>
      <c r="I15" s="4">
        <f t="shared" si="1"/>
        <v>33.379999999999995</v>
      </c>
    </row>
    <row r="16" spans="3:7" ht="19.5">
      <c r="C16" s="66"/>
      <c r="D16" s="66"/>
      <c r="E16" s="66"/>
      <c r="F16" s="4"/>
      <c r="G16" s="66"/>
    </row>
    <row r="17" spans="1:8" ht="19.5">
      <c r="A17" s="11" t="s">
        <v>13</v>
      </c>
      <c r="B17" s="25"/>
      <c r="C17" s="70"/>
      <c r="D17" s="70"/>
      <c r="E17" s="70"/>
      <c r="F17" s="34"/>
      <c r="G17" s="70"/>
      <c r="H17" s="34"/>
    </row>
    <row r="18" spans="1:8" ht="19.5">
      <c r="A18" s="26"/>
      <c r="B18" s="27"/>
      <c r="C18" s="70"/>
      <c r="D18" s="70"/>
      <c r="E18" s="70"/>
      <c r="F18" s="34"/>
      <c r="G18" s="70"/>
      <c r="H18" s="34"/>
    </row>
    <row r="19" spans="1:9" ht="19.5">
      <c r="A19" s="28" t="s">
        <v>118</v>
      </c>
      <c r="B19" s="29" t="s">
        <v>119</v>
      </c>
      <c r="C19" s="71">
        <v>0</v>
      </c>
      <c r="D19" s="71">
        <v>0</v>
      </c>
      <c r="E19" s="71">
        <v>0</v>
      </c>
      <c r="F19" s="35">
        <v>0</v>
      </c>
      <c r="G19" s="71">
        <v>0</v>
      </c>
      <c r="H19" s="35">
        <v>0</v>
      </c>
      <c r="I19" s="4">
        <v>0</v>
      </c>
    </row>
    <row r="20" spans="1:9" ht="19.5">
      <c r="A20" s="28" t="s">
        <v>120</v>
      </c>
      <c r="B20" s="29" t="s">
        <v>121</v>
      </c>
      <c r="C20" s="71">
        <v>0</v>
      </c>
      <c r="D20" s="71">
        <v>0</v>
      </c>
      <c r="E20" s="71">
        <v>0</v>
      </c>
      <c r="F20" s="35">
        <v>0</v>
      </c>
      <c r="G20" s="71">
        <v>0</v>
      </c>
      <c r="H20" s="35">
        <v>0</v>
      </c>
      <c r="I20" s="4">
        <v>0</v>
      </c>
    </row>
    <row r="21" spans="1:8" ht="19.5">
      <c r="A21" s="28"/>
      <c r="B21" s="27"/>
      <c r="C21" s="70"/>
      <c r="D21" s="70"/>
      <c r="E21" s="70"/>
      <c r="F21" s="34"/>
      <c r="G21" s="70"/>
      <c r="H21" s="34"/>
    </row>
    <row r="22" spans="1:9" ht="19.5">
      <c r="A22" s="28"/>
      <c r="B22" s="27" t="s">
        <v>1</v>
      </c>
      <c r="C22" s="4">
        <f aca="true" t="shared" si="2" ref="C22:I22">SUM(C19+C20)</f>
        <v>0</v>
      </c>
      <c r="D22" s="4">
        <f t="shared" si="2"/>
        <v>0</v>
      </c>
      <c r="E22" s="4">
        <f t="shared" si="2"/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</row>
    <row r="23" spans="1:8" ht="19.5">
      <c r="A23" s="28"/>
      <c r="B23" s="27"/>
      <c r="C23" s="70"/>
      <c r="D23" s="70"/>
      <c r="E23" s="70"/>
      <c r="F23" s="34"/>
      <c r="G23" s="70"/>
      <c r="H23" s="34"/>
    </row>
    <row r="24" spans="2:9" ht="19.5">
      <c r="B24" s="1" t="s">
        <v>3</v>
      </c>
      <c r="C24" s="4">
        <f aca="true" t="shared" si="3" ref="C24:I24">SUM(C22+C15+C8)</f>
        <v>247801</v>
      </c>
      <c r="D24" s="4">
        <f t="shared" si="3"/>
        <v>181010</v>
      </c>
      <c r="E24" s="4">
        <f t="shared" si="3"/>
        <v>182112.19</v>
      </c>
      <c r="F24" s="4">
        <f t="shared" si="3"/>
        <v>183745.93999999997</v>
      </c>
      <c r="G24" s="4">
        <f t="shared" si="3"/>
        <v>185857.24999999997</v>
      </c>
      <c r="H24" s="4">
        <f t="shared" si="3"/>
        <v>180425.30999999997</v>
      </c>
      <c r="I24" s="4">
        <f t="shared" si="3"/>
        <v>183096.65000000002</v>
      </c>
    </row>
    <row r="25" spans="2:8" ht="19.5">
      <c r="B25" s="1"/>
      <c r="C25" s="69"/>
      <c r="D25" s="69"/>
      <c r="E25" s="69"/>
      <c r="F25" s="33"/>
      <c r="G25" s="69"/>
      <c r="H25" s="33"/>
    </row>
    <row r="26" spans="2:8" ht="19.5">
      <c r="B26" s="1"/>
      <c r="C26" s="69"/>
      <c r="D26" s="69"/>
      <c r="E26" s="69"/>
      <c r="F26" s="33"/>
      <c r="G26" s="69"/>
      <c r="H26" s="33"/>
    </row>
    <row r="27" spans="2:8" ht="19.5">
      <c r="B27" s="1"/>
      <c r="C27" s="69"/>
      <c r="D27" s="69"/>
      <c r="E27" s="69"/>
      <c r="F27" s="33"/>
      <c r="G27" s="69"/>
      <c r="H27" s="33"/>
    </row>
    <row r="28" spans="2:8" ht="19.5">
      <c r="B28" s="1"/>
      <c r="C28" s="69"/>
      <c r="D28" s="69"/>
      <c r="E28" s="69"/>
      <c r="F28" s="33"/>
      <c r="G28" s="69"/>
      <c r="H28" s="33"/>
    </row>
    <row r="29" spans="2:8" ht="19.5">
      <c r="B29" s="1"/>
      <c r="C29" s="69"/>
      <c r="D29" s="69"/>
      <c r="E29" s="69"/>
      <c r="F29" s="33"/>
      <c r="G29" s="69"/>
      <c r="H29" s="33"/>
    </row>
    <row r="30" spans="2:8" ht="19.5">
      <c r="B30" s="1" t="s">
        <v>11</v>
      </c>
      <c r="C30" s="69"/>
      <c r="D30" s="69"/>
      <c r="E30" s="69"/>
      <c r="F30" s="33"/>
      <c r="G30" s="69"/>
      <c r="H30" s="33"/>
    </row>
    <row r="31" spans="3:7" ht="19.5">
      <c r="C31" s="66"/>
      <c r="D31" s="66"/>
      <c r="E31" s="66"/>
      <c r="F31" s="4"/>
      <c r="G31" s="66"/>
    </row>
    <row r="32" spans="1:8" ht="19.5">
      <c r="A32" s="11" t="s">
        <v>123</v>
      </c>
      <c r="B32" s="5"/>
      <c r="C32" s="68"/>
      <c r="D32" s="68"/>
      <c r="E32" s="68"/>
      <c r="F32" s="36"/>
      <c r="G32" s="68"/>
      <c r="H32" s="36"/>
    </row>
    <row r="33" spans="3:7" ht="19.5">
      <c r="C33" s="66"/>
      <c r="D33" s="66"/>
      <c r="E33" s="66"/>
      <c r="F33" s="4"/>
      <c r="G33" s="66"/>
    </row>
    <row r="34" spans="1:9" ht="19.5">
      <c r="A34" s="7" t="s">
        <v>110</v>
      </c>
      <c r="B34" s="2" t="s">
        <v>122</v>
      </c>
      <c r="C34" s="66">
        <v>147000</v>
      </c>
      <c r="D34" s="66">
        <v>147000</v>
      </c>
      <c r="E34" s="66">
        <v>122500</v>
      </c>
      <c r="F34" s="4">
        <v>147000</v>
      </c>
      <c r="G34" s="66">
        <v>147000</v>
      </c>
      <c r="H34" s="4">
        <v>134750</v>
      </c>
      <c r="I34" s="4">
        <v>179529.35</v>
      </c>
    </row>
    <row r="35" spans="1:9" ht="19.5">
      <c r="A35" s="7" t="s">
        <v>20</v>
      </c>
      <c r="B35" s="2" t="s">
        <v>652</v>
      </c>
      <c r="C35" s="66"/>
      <c r="D35" s="66"/>
      <c r="E35" s="66"/>
      <c r="F35" s="4"/>
      <c r="G35" s="66"/>
      <c r="H35" s="4" t="s">
        <v>20</v>
      </c>
      <c r="I35" s="4" t="s">
        <v>20</v>
      </c>
    </row>
    <row r="36" spans="2:7" ht="19.5">
      <c r="B36" s="2" t="s">
        <v>653</v>
      </c>
      <c r="C36" s="66"/>
      <c r="D36" s="66"/>
      <c r="E36" s="66"/>
      <c r="F36" s="4"/>
      <c r="G36" s="66"/>
    </row>
    <row r="37" spans="3:7" ht="19.5">
      <c r="C37" s="66"/>
      <c r="D37" s="66"/>
      <c r="E37" s="66"/>
      <c r="F37" s="4"/>
      <c r="G37" s="66"/>
    </row>
    <row r="38" spans="2:7" ht="19.5">
      <c r="B38" s="3" t="s">
        <v>20</v>
      </c>
      <c r="C38" s="67"/>
      <c r="D38" s="67"/>
      <c r="E38" s="67"/>
      <c r="F38" s="61"/>
      <c r="G38" s="67"/>
    </row>
    <row r="39" spans="2:9" ht="19.5">
      <c r="B39" s="2" t="s">
        <v>1</v>
      </c>
      <c r="C39" s="4">
        <f aca="true" t="shared" si="4" ref="C39:I39">SUM(C34:C35)</f>
        <v>147000</v>
      </c>
      <c r="D39" s="4">
        <f>SUM(D34:D35)</f>
        <v>147000</v>
      </c>
      <c r="E39" s="4">
        <f t="shared" si="4"/>
        <v>122500</v>
      </c>
      <c r="F39" s="4">
        <f t="shared" si="4"/>
        <v>147000</v>
      </c>
      <c r="G39" s="4">
        <f t="shared" si="4"/>
        <v>147000</v>
      </c>
      <c r="H39" s="4">
        <f t="shared" si="4"/>
        <v>134750</v>
      </c>
      <c r="I39" s="4">
        <f t="shared" si="4"/>
        <v>179529.35</v>
      </c>
    </row>
    <row r="40" spans="3:7" ht="19.5">
      <c r="C40" s="66"/>
      <c r="D40" s="66"/>
      <c r="E40" s="66"/>
      <c r="F40" s="4"/>
      <c r="G40" s="66"/>
    </row>
    <row r="41" spans="3:7" ht="24.75" customHeight="1">
      <c r="C41" s="66"/>
      <c r="D41" s="66"/>
      <c r="E41" s="66"/>
      <c r="F41" s="4"/>
      <c r="G41" s="66"/>
    </row>
    <row r="42" spans="1:8" ht="19.5">
      <c r="A42" s="11" t="s">
        <v>124</v>
      </c>
      <c r="B42" s="5"/>
      <c r="C42" s="68"/>
      <c r="D42" s="68"/>
      <c r="E42" s="68"/>
      <c r="F42" s="36"/>
      <c r="G42" s="68"/>
      <c r="H42" s="36"/>
    </row>
    <row r="43" spans="3:7" ht="19.5">
      <c r="C43" s="66"/>
      <c r="D43" s="66"/>
      <c r="E43" s="66"/>
      <c r="F43" s="4"/>
      <c r="G43" s="66"/>
    </row>
    <row r="44" spans="1:9" ht="19.5">
      <c r="A44" s="7" t="s">
        <v>125</v>
      </c>
      <c r="B44" s="2" t="s">
        <v>1117</v>
      </c>
      <c r="C44" s="174">
        <v>30000</v>
      </c>
      <c r="D44" s="174">
        <v>18600</v>
      </c>
      <c r="E44" s="66">
        <v>12167.5</v>
      </c>
      <c r="F44" s="4">
        <v>19135</v>
      </c>
      <c r="G44" s="66">
        <v>19393</v>
      </c>
      <c r="H44" s="4">
        <v>19057.53</v>
      </c>
      <c r="I44" s="4">
        <v>10487.58</v>
      </c>
    </row>
    <row r="45" spans="1:9" ht="19.5">
      <c r="A45" s="7" t="s">
        <v>522</v>
      </c>
      <c r="B45" s="2" t="s">
        <v>1116</v>
      </c>
      <c r="C45" s="66">
        <v>60000</v>
      </c>
      <c r="D45" s="66">
        <v>0</v>
      </c>
      <c r="E45" s="66">
        <v>0</v>
      </c>
      <c r="F45" s="4">
        <v>0</v>
      </c>
      <c r="G45" s="66">
        <v>0</v>
      </c>
      <c r="H45" s="4">
        <v>0</v>
      </c>
      <c r="I45" s="4">
        <v>5.99</v>
      </c>
    </row>
    <row r="46" spans="1:9" ht="19.5">
      <c r="A46" s="7" t="s">
        <v>192</v>
      </c>
      <c r="B46" s="2" t="s">
        <v>193</v>
      </c>
      <c r="C46" s="66">
        <v>0</v>
      </c>
      <c r="D46" s="66">
        <v>0</v>
      </c>
      <c r="E46" s="66">
        <v>0</v>
      </c>
      <c r="F46" s="4">
        <v>0</v>
      </c>
      <c r="G46" s="66">
        <v>0</v>
      </c>
      <c r="H46" s="4">
        <v>0</v>
      </c>
      <c r="I46" s="4">
        <v>75000</v>
      </c>
    </row>
    <row r="47" spans="3:9" ht="19.5">
      <c r="C47" s="66"/>
      <c r="D47" s="66"/>
      <c r="E47" s="66"/>
      <c r="F47" s="4"/>
      <c r="G47" s="66"/>
      <c r="I47" s="4" t="s">
        <v>20</v>
      </c>
    </row>
    <row r="48" spans="2:9" ht="19.5">
      <c r="B48" s="2" t="s">
        <v>1</v>
      </c>
      <c r="C48" s="4">
        <f aca="true" t="shared" si="5" ref="C48:I48">SUM(C44,C45,C46)</f>
        <v>90000</v>
      </c>
      <c r="D48" s="4">
        <f>SUM(D44,D45,D46)</f>
        <v>18600</v>
      </c>
      <c r="E48" s="4">
        <f t="shared" si="5"/>
        <v>12167.5</v>
      </c>
      <c r="F48" s="4">
        <f t="shared" si="5"/>
        <v>19135</v>
      </c>
      <c r="G48" s="4">
        <f t="shared" si="5"/>
        <v>19393</v>
      </c>
      <c r="H48" s="4">
        <f t="shared" si="5"/>
        <v>19057.53</v>
      </c>
      <c r="I48" s="4">
        <f t="shared" si="5"/>
        <v>85493.57</v>
      </c>
    </row>
    <row r="49" spans="3:7" ht="19.5">
      <c r="C49" s="66"/>
      <c r="D49" s="66"/>
      <c r="E49" s="66"/>
      <c r="F49" s="4"/>
      <c r="G49" s="66"/>
    </row>
    <row r="50" spans="1:9" ht="19.5">
      <c r="A50" s="8" t="s">
        <v>6</v>
      </c>
      <c r="B50" s="1" t="s">
        <v>5</v>
      </c>
      <c r="C50" s="4">
        <f aca="true" t="shared" si="6" ref="C50:I50">SUM(C48+C39)</f>
        <v>237000</v>
      </c>
      <c r="D50" s="4">
        <f>SUM(D48+D39)</f>
        <v>165600</v>
      </c>
      <c r="E50" s="4">
        <f t="shared" si="6"/>
        <v>134667.5</v>
      </c>
      <c r="F50" s="4">
        <f t="shared" si="6"/>
        <v>166135</v>
      </c>
      <c r="G50" s="4">
        <f t="shared" si="6"/>
        <v>166393</v>
      </c>
      <c r="H50" s="4">
        <f t="shared" si="6"/>
        <v>153807.53</v>
      </c>
      <c r="I50" s="4">
        <f t="shared" si="6"/>
        <v>265022.92000000004</v>
      </c>
    </row>
    <row r="51" spans="1:9" ht="19.5">
      <c r="A51" s="8" t="s">
        <v>7</v>
      </c>
      <c r="C51" s="4">
        <f aca="true" t="shared" si="7" ref="C51:I51">SUM(C24)</f>
        <v>247801</v>
      </c>
      <c r="D51" s="4">
        <f t="shared" si="7"/>
        <v>181010</v>
      </c>
      <c r="E51" s="4">
        <f t="shared" si="7"/>
        <v>182112.19</v>
      </c>
      <c r="F51" s="4">
        <f t="shared" si="7"/>
        <v>183745.93999999997</v>
      </c>
      <c r="G51" s="4">
        <f t="shared" si="7"/>
        <v>185857.24999999997</v>
      </c>
      <c r="H51" s="4">
        <f t="shared" si="7"/>
        <v>180425.30999999997</v>
      </c>
      <c r="I51" s="4">
        <f t="shared" si="7"/>
        <v>183096.65000000002</v>
      </c>
    </row>
    <row r="52" spans="3:7" ht="19.5">
      <c r="C52" s="66"/>
      <c r="D52" s="66"/>
      <c r="E52" s="66"/>
      <c r="F52" s="4"/>
      <c r="G52" s="66"/>
    </row>
    <row r="53" spans="1:9" ht="19.5">
      <c r="A53" s="31" t="s">
        <v>8</v>
      </c>
      <c r="C53" s="4">
        <f aca="true" t="shared" si="8" ref="C53:I53">SUM(C51-C50)</f>
        <v>10801</v>
      </c>
      <c r="D53" s="4">
        <f>SUM(D51-D50)</f>
        <v>15410</v>
      </c>
      <c r="E53" s="4">
        <f t="shared" si="8"/>
        <v>47444.69</v>
      </c>
      <c r="F53" s="4">
        <f t="shared" si="8"/>
        <v>17610.939999999973</v>
      </c>
      <c r="G53" s="4">
        <f t="shared" si="8"/>
        <v>19464.24999999997</v>
      </c>
      <c r="H53" s="4">
        <f t="shared" si="8"/>
        <v>26617.77999999997</v>
      </c>
      <c r="I53" s="4">
        <f t="shared" si="8"/>
        <v>-81926.27000000002</v>
      </c>
    </row>
    <row r="54" spans="1:7" ht="19.5">
      <c r="A54" s="31"/>
      <c r="C54" s="66"/>
      <c r="D54" s="66"/>
      <c r="E54" s="66"/>
      <c r="G54" s="66"/>
    </row>
    <row r="55" spans="1:7" ht="19.5">
      <c r="A55" s="9"/>
      <c r="C55" s="66"/>
      <c r="D55" s="66"/>
      <c r="E55" s="66"/>
      <c r="G55" s="66"/>
    </row>
    <row r="56" ht="19.5">
      <c r="A56" s="31" t="s">
        <v>919</v>
      </c>
    </row>
    <row r="57" ht="19.5">
      <c r="A57" s="154">
        <v>2017</v>
      </c>
    </row>
    <row r="58" ht="19.5">
      <c r="A58" s="140" t="s">
        <v>920</v>
      </c>
    </row>
    <row r="59" ht="19.5">
      <c r="A59" s="195">
        <v>2018</v>
      </c>
    </row>
    <row r="60" ht="19.5">
      <c r="A60" s="140" t="s">
        <v>1118</v>
      </c>
    </row>
  </sheetData>
  <sheetProtection/>
  <printOptions gridLines="1" headings="1"/>
  <pageMargins left="0.9" right="0.75" top="1" bottom="1" header="0.5" footer="0.5"/>
  <pageSetup orientation="landscape" scale="55" r:id="rId1"/>
  <headerFooter alignWithMargins="0">
    <oddHeader>&amp;C&amp;"MS Sans Serif,Bold"&amp;13 03 FIRE TAX FUND
EAST PETERSBURG BOROUGH
2018 BUDGET</oddHeader>
    <oddFooter>&amp;LFire Tax Fund
&amp;C&amp;P of &amp;N&amp;RRevised &amp;D</oddFooter>
  </headerFooter>
  <rowBreaks count="1" manualBreakCount="1">
    <brk id="2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45"/>
  <sheetViews>
    <sheetView workbookViewId="0" topLeftCell="A1">
      <pane ySplit="1" topLeftCell="A67" activePane="bottomLeft" state="frozen"/>
      <selection pane="topLeft" activeCell="A1" sqref="A1"/>
      <selection pane="bottomLeft" activeCell="A134" sqref="A133:A134"/>
    </sheetView>
  </sheetViews>
  <sheetFormatPr defaultColWidth="9.140625" defaultRowHeight="12.75"/>
  <cols>
    <col min="1" max="1" width="24.00390625" style="0" customWidth="1"/>
    <col min="2" max="2" width="53.140625" style="0" customWidth="1"/>
    <col min="3" max="3" width="5.421875" style="0" customWidth="1"/>
    <col min="4" max="4" width="26.57421875" style="0" customWidth="1"/>
    <col min="5" max="5" width="22.421875" style="0" customWidth="1"/>
    <col min="6" max="6" width="20.57421875" style="0" customWidth="1"/>
    <col min="7" max="7" width="18.57421875" style="0" customWidth="1"/>
    <col min="8" max="8" width="16.421875" style="0" customWidth="1"/>
    <col min="9" max="9" width="15.28125" style="32" customWidth="1"/>
    <col min="10" max="10" width="20.00390625" style="32" customWidth="1"/>
    <col min="11" max="11" width="15.8515625" style="32" customWidth="1"/>
    <col min="12" max="12" width="15.57421875" style="32" customWidth="1"/>
  </cols>
  <sheetData>
    <row r="1" spans="1:12" ht="60" thickBot="1" thickTop="1">
      <c r="A1" s="6" t="s">
        <v>10</v>
      </c>
      <c r="B1" s="12" t="s">
        <v>9</v>
      </c>
      <c r="C1" s="12"/>
      <c r="D1" s="12" t="s">
        <v>977</v>
      </c>
      <c r="E1" s="12" t="s">
        <v>860</v>
      </c>
      <c r="F1" s="12" t="s">
        <v>1075</v>
      </c>
      <c r="G1" s="12" t="s">
        <v>978</v>
      </c>
      <c r="H1" s="12" t="s">
        <v>861</v>
      </c>
      <c r="I1" s="13" t="s">
        <v>895</v>
      </c>
      <c r="J1" s="13" t="s">
        <v>194</v>
      </c>
      <c r="K1" s="59" t="s">
        <v>445</v>
      </c>
      <c r="L1" s="59" t="s">
        <v>446</v>
      </c>
    </row>
    <row r="2" spans="1:12" ht="20.25" thickTop="1">
      <c r="A2" s="7"/>
      <c r="B2" s="1" t="s">
        <v>0</v>
      </c>
      <c r="C2" s="1"/>
      <c r="D2" s="1"/>
      <c r="E2" s="1"/>
      <c r="F2" s="1"/>
      <c r="G2" s="1"/>
      <c r="H2" s="1"/>
      <c r="I2" s="33"/>
      <c r="J2" s="4"/>
      <c r="K2" s="60"/>
      <c r="L2" s="60"/>
    </row>
    <row r="3" spans="1:12" ht="19.5">
      <c r="A3" s="7"/>
      <c r="B3" s="2"/>
      <c r="C3" s="2"/>
      <c r="D3" s="2"/>
      <c r="E3" s="2"/>
      <c r="F3" s="2"/>
      <c r="G3" s="2"/>
      <c r="H3" s="2"/>
      <c r="I3" s="4"/>
      <c r="J3" s="4"/>
      <c r="K3" s="55"/>
      <c r="L3" s="55"/>
    </row>
    <row r="4" spans="1:12" ht="19.5">
      <c r="A4" s="10" t="s">
        <v>2</v>
      </c>
      <c r="B4" s="2"/>
      <c r="C4" s="2"/>
      <c r="D4" s="2"/>
      <c r="E4" s="2"/>
      <c r="F4" s="2"/>
      <c r="G4" s="2"/>
      <c r="H4" s="2"/>
      <c r="I4" s="4"/>
      <c r="J4" s="4"/>
      <c r="K4" s="55"/>
      <c r="L4" s="55"/>
    </row>
    <row r="5" spans="1:12" ht="19.5">
      <c r="A5" s="7"/>
      <c r="B5" s="2"/>
      <c r="C5" s="2"/>
      <c r="D5" s="2"/>
      <c r="E5" s="2"/>
      <c r="F5" s="2"/>
      <c r="G5" s="2"/>
      <c r="H5" s="2"/>
      <c r="I5" s="4"/>
      <c r="J5" s="4"/>
      <c r="K5" s="55"/>
      <c r="L5" s="55"/>
    </row>
    <row r="6" spans="1:12" ht="19.5">
      <c r="A6" s="114" t="s">
        <v>126</v>
      </c>
      <c r="B6" s="2" t="s">
        <v>127</v>
      </c>
      <c r="C6" s="2"/>
      <c r="D6" s="66">
        <v>0</v>
      </c>
      <c r="E6" s="66">
        <v>0</v>
      </c>
      <c r="F6" s="66">
        <v>0</v>
      </c>
      <c r="G6" s="66">
        <v>0</v>
      </c>
      <c r="H6" s="66">
        <v>0</v>
      </c>
      <c r="I6" s="4">
        <v>0</v>
      </c>
      <c r="J6" s="4">
        <f>SUM(K6+L6)</f>
        <v>0</v>
      </c>
      <c r="K6" s="55">
        <v>0</v>
      </c>
      <c r="L6" s="55">
        <v>0</v>
      </c>
    </row>
    <row r="7" spans="1:12" ht="19.5">
      <c r="A7" s="7"/>
      <c r="B7" s="2"/>
      <c r="C7" s="2"/>
      <c r="D7" s="66"/>
      <c r="E7" s="66"/>
      <c r="F7" s="66"/>
      <c r="G7" s="66"/>
      <c r="H7" s="66"/>
      <c r="I7" s="4"/>
      <c r="J7" s="4"/>
      <c r="K7" s="55" t="s">
        <v>20</v>
      </c>
      <c r="L7" s="55"/>
    </row>
    <row r="8" spans="1:12" ht="19.5">
      <c r="A8" s="7"/>
      <c r="B8" s="2" t="s">
        <v>1</v>
      </c>
      <c r="C8" s="2"/>
      <c r="D8" s="4">
        <f aca="true" t="shared" si="0" ref="D8:J8">SUM(D6:D7)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55">
        <v>0</v>
      </c>
      <c r="L8" s="55">
        <f>SUM(L6:L7)</f>
        <v>0</v>
      </c>
    </row>
    <row r="9" spans="1:11" ht="19.5">
      <c r="A9" s="7"/>
      <c r="B9" s="2"/>
      <c r="C9" s="2"/>
      <c r="D9" s="66"/>
      <c r="E9" s="66"/>
      <c r="F9" s="66"/>
      <c r="G9" s="66"/>
      <c r="H9" s="66"/>
      <c r="I9" s="4"/>
      <c r="J9" s="4"/>
      <c r="K9" s="55"/>
    </row>
    <row r="10" spans="1:12" ht="19.5">
      <c r="A10" s="10" t="s">
        <v>128</v>
      </c>
      <c r="B10" s="2"/>
      <c r="C10" s="2"/>
      <c r="D10" s="66"/>
      <c r="E10" s="66"/>
      <c r="F10" s="66"/>
      <c r="G10" s="66"/>
      <c r="H10" s="66"/>
      <c r="I10" s="4"/>
      <c r="J10" s="4"/>
      <c r="K10" s="55"/>
      <c r="L10" s="55"/>
    </row>
    <row r="11" spans="1:12" ht="19.5">
      <c r="A11" s="7"/>
      <c r="B11" s="2"/>
      <c r="C11" s="2"/>
      <c r="D11" s="66"/>
      <c r="E11" s="66"/>
      <c r="F11" s="66"/>
      <c r="G11" s="66"/>
      <c r="H11" s="66"/>
      <c r="I11" s="4"/>
      <c r="J11" s="4"/>
      <c r="K11" s="55"/>
      <c r="L11" s="55"/>
    </row>
    <row r="12" spans="1:12" ht="19.5">
      <c r="A12" s="114" t="s">
        <v>129</v>
      </c>
      <c r="B12" s="2" t="s">
        <v>955</v>
      </c>
      <c r="C12" s="2"/>
      <c r="D12" s="66">
        <v>2500</v>
      </c>
      <c r="E12" s="66">
        <v>2800</v>
      </c>
      <c r="F12" s="66">
        <v>4837</v>
      </c>
      <c r="G12" s="66">
        <v>0</v>
      </c>
      <c r="H12" s="66">
        <v>3139</v>
      </c>
      <c r="I12" s="4">
        <v>2776</v>
      </c>
      <c r="J12" s="4">
        <f>SUM(K12+L12)</f>
        <v>5323</v>
      </c>
      <c r="K12" s="55">
        <v>5323</v>
      </c>
      <c r="L12" s="55">
        <v>0</v>
      </c>
    </row>
    <row r="13" spans="1:12" ht="19.5">
      <c r="A13" s="114" t="s">
        <v>902</v>
      </c>
      <c r="B13" s="2" t="s">
        <v>946</v>
      </c>
      <c r="C13" s="2"/>
      <c r="D13" s="66">
        <v>700</v>
      </c>
      <c r="E13" s="66">
        <v>600</v>
      </c>
      <c r="F13" s="66">
        <v>0</v>
      </c>
      <c r="G13" s="66">
        <v>1617.61</v>
      </c>
      <c r="H13" s="66">
        <v>573.63</v>
      </c>
      <c r="I13" s="4"/>
      <c r="J13" s="4"/>
      <c r="K13" s="55"/>
      <c r="L13" s="55"/>
    </row>
    <row r="14" spans="1:12" ht="19.5">
      <c r="A14" s="7"/>
      <c r="B14" s="2"/>
      <c r="C14" s="2"/>
      <c r="D14" s="66"/>
      <c r="E14" s="66"/>
      <c r="F14" s="66"/>
      <c r="G14" s="66"/>
      <c r="H14" s="66"/>
      <c r="I14" s="4"/>
      <c r="J14" s="4"/>
      <c r="K14" s="55"/>
      <c r="L14" s="55"/>
    </row>
    <row r="15" spans="1:12" ht="19.5">
      <c r="A15" s="7"/>
      <c r="B15" s="2" t="s">
        <v>1</v>
      </c>
      <c r="C15" s="2"/>
      <c r="D15" s="4">
        <f aca="true" t="shared" si="1" ref="D15:I15">SUM(D12:D14)</f>
        <v>3200</v>
      </c>
      <c r="E15" s="4">
        <f t="shared" si="1"/>
        <v>3400</v>
      </c>
      <c r="F15" s="4">
        <f t="shared" si="1"/>
        <v>4837</v>
      </c>
      <c r="G15" s="4">
        <f t="shared" si="1"/>
        <v>1617.61</v>
      </c>
      <c r="H15" s="4">
        <f t="shared" si="1"/>
        <v>3712.63</v>
      </c>
      <c r="I15" s="4">
        <f t="shared" si="1"/>
        <v>2776</v>
      </c>
      <c r="J15" s="4">
        <f>SUM(K15+L15)</f>
        <v>5323</v>
      </c>
      <c r="K15" s="55">
        <f>SUM(K12:K14)</f>
        <v>5323</v>
      </c>
      <c r="L15" s="55">
        <v>0</v>
      </c>
    </row>
    <row r="16" spans="1:12" ht="19.5">
      <c r="A16" s="7"/>
      <c r="B16" s="2"/>
      <c r="C16" s="2"/>
      <c r="D16" s="66"/>
      <c r="E16" s="66"/>
      <c r="F16" s="66"/>
      <c r="G16" s="66"/>
      <c r="H16" s="66"/>
      <c r="I16" s="4"/>
      <c r="J16" s="4"/>
      <c r="K16" s="55"/>
      <c r="L16" s="55"/>
    </row>
    <row r="17" spans="1:12" ht="19.5">
      <c r="A17" s="10" t="s">
        <v>187</v>
      </c>
      <c r="B17" s="2"/>
      <c r="C17" s="2"/>
      <c r="D17" s="66"/>
      <c r="E17" s="66"/>
      <c r="F17" s="66"/>
      <c r="G17" s="66"/>
      <c r="H17" s="66"/>
      <c r="I17" s="4"/>
      <c r="J17" s="4"/>
      <c r="K17" s="55"/>
      <c r="L17" s="55"/>
    </row>
    <row r="18" spans="1:12" ht="19.5">
      <c r="A18" s="7"/>
      <c r="B18" s="2"/>
      <c r="C18" s="2"/>
      <c r="D18" s="66"/>
      <c r="E18" s="66"/>
      <c r="F18" s="66"/>
      <c r="G18" s="66"/>
      <c r="H18" s="66"/>
      <c r="I18" s="4"/>
      <c r="J18" s="4"/>
      <c r="K18" s="55"/>
      <c r="L18" s="55"/>
    </row>
    <row r="19" spans="1:12" ht="19.5">
      <c r="A19" s="114" t="s">
        <v>130</v>
      </c>
      <c r="B19" s="2" t="s">
        <v>956</v>
      </c>
      <c r="C19" s="2"/>
      <c r="D19" s="66">
        <v>346500</v>
      </c>
      <c r="E19" s="66">
        <v>346500</v>
      </c>
      <c r="F19" s="66">
        <v>281564.53</v>
      </c>
      <c r="G19" s="66">
        <v>344549</v>
      </c>
      <c r="H19" s="66">
        <v>344681.14</v>
      </c>
      <c r="I19" s="4">
        <v>338653.56</v>
      </c>
      <c r="J19" s="4">
        <f>SUM(K19+L19)</f>
        <v>301582.14</v>
      </c>
      <c r="K19" s="55">
        <v>190210.38</v>
      </c>
      <c r="L19" s="55">
        <v>111371.76</v>
      </c>
    </row>
    <row r="20" spans="1:12" ht="19.5">
      <c r="A20" s="114" t="s">
        <v>519</v>
      </c>
      <c r="B20" s="2" t="s">
        <v>520</v>
      </c>
      <c r="C20" s="2"/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4">
        <v>-47.5</v>
      </c>
      <c r="J20" s="4"/>
      <c r="K20" s="55"/>
      <c r="L20" s="55"/>
    </row>
    <row r="21" spans="1:12" ht="19.5">
      <c r="A21" s="114" t="s">
        <v>131</v>
      </c>
      <c r="B21" s="2" t="s">
        <v>132</v>
      </c>
      <c r="C21" s="2"/>
      <c r="D21" s="66">
        <v>4200</v>
      </c>
      <c r="E21" s="66">
        <v>5200</v>
      </c>
      <c r="F21" s="66">
        <v>3989.08</v>
      </c>
      <c r="G21" s="66">
        <v>5086.47</v>
      </c>
      <c r="H21" s="66">
        <v>5196.68</v>
      </c>
      <c r="I21" s="4">
        <v>4912.23</v>
      </c>
      <c r="J21" s="4">
        <f aca="true" t="shared" si="2" ref="J21:J28">SUM(K21+L21)</f>
        <v>3953.75</v>
      </c>
      <c r="K21" s="55">
        <v>2421.75</v>
      </c>
      <c r="L21" s="55">
        <v>1532</v>
      </c>
    </row>
    <row r="22" spans="1:12" ht="19.5">
      <c r="A22" s="114" t="s">
        <v>133</v>
      </c>
      <c r="B22" s="2" t="s">
        <v>134</v>
      </c>
      <c r="C22" s="2"/>
      <c r="D22" s="66">
        <v>1000</v>
      </c>
      <c r="E22" s="66">
        <v>900</v>
      </c>
      <c r="F22" s="66">
        <v>1278.75</v>
      </c>
      <c r="G22" s="66">
        <v>1362.5</v>
      </c>
      <c r="H22" s="66">
        <v>1292.5</v>
      </c>
      <c r="I22" s="4">
        <v>838.75</v>
      </c>
      <c r="J22" s="4">
        <f t="shared" si="2"/>
        <v>1435</v>
      </c>
      <c r="K22" s="55">
        <v>985</v>
      </c>
      <c r="L22" s="55">
        <v>450</v>
      </c>
    </row>
    <row r="23" spans="1:12" ht="19.5">
      <c r="A23" s="114" t="s">
        <v>135</v>
      </c>
      <c r="B23" s="2" t="s">
        <v>992</v>
      </c>
      <c r="C23" s="2"/>
      <c r="D23" s="66">
        <v>800</v>
      </c>
      <c r="E23" s="66">
        <v>700</v>
      </c>
      <c r="F23" s="66">
        <v>1172</v>
      </c>
      <c r="G23" s="66">
        <v>1488</v>
      </c>
      <c r="H23" s="66">
        <v>1140</v>
      </c>
      <c r="I23" s="4">
        <v>640</v>
      </c>
      <c r="J23" s="4">
        <f t="shared" si="2"/>
        <v>560</v>
      </c>
      <c r="K23" s="55">
        <v>310</v>
      </c>
      <c r="L23" s="55">
        <v>250</v>
      </c>
    </row>
    <row r="24" spans="1:12" ht="19.5">
      <c r="A24" s="114" t="s">
        <v>136</v>
      </c>
      <c r="B24" s="2" t="s">
        <v>459</v>
      </c>
      <c r="C24" s="2"/>
      <c r="D24" s="66">
        <v>300</v>
      </c>
      <c r="E24" s="66">
        <v>200</v>
      </c>
      <c r="F24" s="66">
        <v>526</v>
      </c>
      <c r="G24" s="66">
        <v>318</v>
      </c>
      <c r="H24" s="66">
        <v>328.25</v>
      </c>
      <c r="I24" s="4">
        <v>412</v>
      </c>
      <c r="J24" s="4">
        <f t="shared" si="2"/>
        <v>1923.65</v>
      </c>
      <c r="K24" s="55">
        <v>1156.65</v>
      </c>
      <c r="L24" s="55">
        <v>767</v>
      </c>
    </row>
    <row r="25" spans="1:12" ht="19.5">
      <c r="A25" s="114" t="s">
        <v>137</v>
      </c>
      <c r="B25" s="2" t="s">
        <v>140</v>
      </c>
      <c r="C25" s="2"/>
      <c r="D25" s="66">
        <v>2000</v>
      </c>
      <c r="E25" s="66">
        <v>1500</v>
      </c>
      <c r="F25" s="66">
        <v>2805</v>
      </c>
      <c r="G25" s="66">
        <v>3221.25</v>
      </c>
      <c r="H25" s="66">
        <v>2365</v>
      </c>
      <c r="I25" s="4">
        <v>1720</v>
      </c>
      <c r="J25" s="4">
        <f t="shared" si="2"/>
        <v>1645</v>
      </c>
      <c r="K25" s="55">
        <v>1040</v>
      </c>
      <c r="L25" s="55">
        <v>605</v>
      </c>
    </row>
    <row r="26" spans="1:12" ht="19.5">
      <c r="A26" s="114" t="s">
        <v>138</v>
      </c>
      <c r="B26" s="2" t="s">
        <v>139</v>
      </c>
      <c r="C26" s="2"/>
      <c r="D26" s="66">
        <v>300</v>
      </c>
      <c r="E26" s="66">
        <v>200</v>
      </c>
      <c r="F26" s="66">
        <v>266</v>
      </c>
      <c r="G26" s="66">
        <v>673</v>
      </c>
      <c r="H26" s="66">
        <v>308</v>
      </c>
      <c r="I26" s="4">
        <v>364</v>
      </c>
      <c r="J26" s="4">
        <f t="shared" si="2"/>
        <v>112</v>
      </c>
      <c r="K26" s="55">
        <v>0</v>
      </c>
      <c r="L26" s="55">
        <v>112</v>
      </c>
    </row>
    <row r="27" spans="1:12" ht="19.5">
      <c r="A27" s="114" t="s">
        <v>141</v>
      </c>
      <c r="B27" s="2" t="s">
        <v>142</v>
      </c>
      <c r="C27" s="2"/>
      <c r="D27" s="66">
        <v>10</v>
      </c>
      <c r="E27" s="66">
        <v>10</v>
      </c>
      <c r="F27" s="66">
        <v>61.5</v>
      </c>
      <c r="G27" s="66">
        <v>19.5</v>
      </c>
      <c r="H27" s="66">
        <v>21</v>
      </c>
      <c r="I27" s="4">
        <v>9</v>
      </c>
      <c r="J27" s="4">
        <f t="shared" si="2"/>
        <v>11</v>
      </c>
      <c r="K27" s="55">
        <v>0</v>
      </c>
      <c r="L27" s="55">
        <v>11</v>
      </c>
    </row>
    <row r="28" spans="1:12" ht="19.5">
      <c r="A28" s="114" t="s">
        <v>183</v>
      </c>
      <c r="B28" s="2" t="s">
        <v>845</v>
      </c>
      <c r="C28" s="2"/>
      <c r="D28" s="66">
        <v>4000</v>
      </c>
      <c r="E28" s="66">
        <v>4000</v>
      </c>
      <c r="F28" s="66">
        <v>3826.15</v>
      </c>
      <c r="G28" s="66">
        <v>6263.25</v>
      </c>
      <c r="H28" s="66">
        <v>6872.87</v>
      </c>
      <c r="I28" s="4">
        <v>7426.1</v>
      </c>
      <c r="J28" s="4">
        <f t="shared" si="2"/>
        <v>2765.45</v>
      </c>
      <c r="K28" s="55">
        <v>2765.45</v>
      </c>
      <c r="L28" s="55">
        <v>0</v>
      </c>
    </row>
    <row r="29" spans="1:12" ht="19.5">
      <c r="A29" s="7"/>
      <c r="B29" s="2"/>
      <c r="C29" s="2"/>
      <c r="D29" s="66"/>
      <c r="E29" s="66"/>
      <c r="F29" s="66"/>
      <c r="G29" s="66"/>
      <c r="H29" s="66"/>
      <c r="I29" s="4"/>
      <c r="J29" s="4"/>
      <c r="K29" s="55"/>
      <c r="L29" s="55"/>
    </row>
    <row r="30" spans="1:12" ht="19.5">
      <c r="A30" s="7"/>
      <c r="B30" s="2" t="s">
        <v>1</v>
      </c>
      <c r="C30" s="2"/>
      <c r="D30" s="4">
        <f aca="true" t="shared" si="3" ref="D30:I30">SUM(D19:D29)</f>
        <v>359110</v>
      </c>
      <c r="E30" s="4">
        <f t="shared" si="3"/>
        <v>359210</v>
      </c>
      <c r="F30" s="4">
        <f t="shared" si="3"/>
        <v>295489.01000000007</v>
      </c>
      <c r="G30" s="4">
        <f t="shared" si="3"/>
        <v>362980.97</v>
      </c>
      <c r="H30" s="4">
        <f t="shared" si="3"/>
        <v>362205.44</v>
      </c>
      <c r="I30" s="4">
        <f t="shared" si="3"/>
        <v>354928.13999999996</v>
      </c>
      <c r="J30" s="4">
        <f>SUM(K30+L30)</f>
        <v>313987.99</v>
      </c>
      <c r="K30" s="55">
        <f>SUM(K19:K29)</f>
        <v>198889.23</v>
      </c>
      <c r="L30" s="55">
        <f>SUM(L19:L29)</f>
        <v>115098.76</v>
      </c>
    </row>
    <row r="31" spans="1:12" ht="19.5">
      <c r="A31" s="7"/>
      <c r="B31" s="2"/>
      <c r="C31" s="2"/>
      <c r="D31" s="66"/>
      <c r="E31" s="66"/>
      <c r="F31" s="66"/>
      <c r="G31" s="66"/>
      <c r="H31" s="66"/>
      <c r="I31" s="4"/>
      <c r="J31" s="4"/>
      <c r="K31" s="55"/>
      <c r="L31" s="55"/>
    </row>
    <row r="32" spans="1:12" ht="19.5">
      <c r="A32" s="11" t="s">
        <v>13</v>
      </c>
      <c r="B32" s="25"/>
      <c r="C32" s="27"/>
      <c r="D32" s="70"/>
      <c r="E32" s="70"/>
      <c r="F32" s="70"/>
      <c r="G32" s="70"/>
      <c r="H32" s="70"/>
      <c r="I32" s="34"/>
      <c r="J32" s="4"/>
      <c r="K32" s="55"/>
      <c r="L32" s="55"/>
    </row>
    <row r="33" spans="1:12" ht="19.5">
      <c r="A33" s="26"/>
      <c r="B33" s="27"/>
      <c r="C33" s="27"/>
      <c r="D33" s="70"/>
      <c r="E33" s="70"/>
      <c r="F33" s="70"/>
      <c r="G33" s="70"/>
      <c r="H33" s="70"/>
      <c r="I33" s="34"/>
      <c r="J33" s="4"/>
      <c r="K33" s="55"/>
      <c r="L33" s="55"/>
    </row>
    <row r="34" spans="1:12" ht="19.5">
      <c r="A34" s="43" t="s">
        <v>143</v>
      </c>
      <c r="B34" s="29" t="s">
        <v>184</v>
      </c>
      <c r="C34" s="29"/>
      <c r="D34" s="71">
        <v>15000</v>
      </c>
      <c r="E34" s="71">
        <v>15000</v>
      </c>
      <c r="F34" s="71">
        <v>11492.74</v>
      </c>
      <c r="G34" s="71">
        <v>16648.37</v>
      </c>
      <c r="H34" s="71">
        <v>17007.37</v>
      </c>
      <c r="I34" s="35">
        <v>16129.67</v>
      </c>
      <c r="J34" s="4">
        <f>SUM(K34+L34)</f>
        <v>11897.32</v>
      </c>
      <c r="K34" s="55">
        <v>7779.17</v>
      </c>
      <c r="L34" s="55">
        <v>4118.15</v>
      </c>
    </row>
    <row r="35" spans="1:12" ht="19.5">
      <c r="A35" s="43" t="s">
        <v>1059</v>
      </c>
      <c r="B35" s="29" t="s">
        <v>119</v>
      </c>
      <c r="C35" s="29"/>
      <c r="D35" s="71">
        <v>0</v>
      </c>
      <c r="E35" s="71">
        <v>0</v>
      </c>
      <c r="F35" s="71">
        <v>0</v>
      </c>
      <c r="G35" s="71">
        <v>6</v>
      </c>
      <c r="H35" s="71">
        <v>0</v>
      </c>
      <c r="I35" s="35">
        <v>151.15</v>
      </c>
      <c r="J35" s="4">
        <f>SUM(K35+L35)</f>
        <v>88993.11</v>
      </c>
      <c r="K35" s="55">
        <v>88993.11</v>
      </c>
      <c r="L35" s="55">
        <v>0</v>
      </c>
    </row>
    <row r="36" spans="1:12" ht="19.5">
      <c r="A36" s="43" t="s">
        <v>989</v>
      </c>
      <c r="B36" s="29" t="s">
        <v>990</v>
      </c>
      <c r="C36" s="29"/>
      <c r="D36" s="71">
        <v>900</v>
      </c>
      <c r="E36" s="71">
        <v>0</v>
      </c>
      <c r="F36" s="71">
        <v>875</v>
      </c>
      <c r="G36" s="71"/>
      <c r="H36" s="71"/>
      <c r="I36" s="35"/>
      <c r="J36" s="4"/>
      <c r="K36" s="55"/>
      <c r="L36" s="55"/>
    </row>
    <row r="37" spans="1:12" ht="19.5">
      <c r="A37" s="28"/>
      <c r="B37" s="27"/>
      <c r="C37" s="27"/>
      <c r="D37" s="70"/>
      <c r="E37" s="70"/>
      <c r="F37" s="70"/>
      <c r="G37" s="70"/>
      <c r="H37" s="70"/>
      <c r="I37" s="34"/>
      <c r="J37" s="4"/>
      <c r="K37" s="55"/>
      <c r="L37" s="55"/>
    </row>
    <row r="38" spans="1:12" ht="19.5">
      <c r="A38" s="28"/>
      <c r="B38" s="27" t="s">
        <v>1</v>
      </c>
      <c r="C38" s="27"/>
      <c r="D38" s="4">
        <f>SUM(D34:D36)</f>
        <v>15900</v>
      </c>
      <c r="E38" s="4">
        <f>SUM(E34:E36)</f>
        <v>15000</v>
      </c>
      <c r="F38" s="4">
        <f>SUM(F34:F36)</f>
        <v>12367.74</v>
      </c>
      <c r="G38" s="4">
        <f>SUM(G34+G35)</f>
        <v>16654.37</v>
      </c>
      <c r="H38" s="4">
        <f>SUM(H34+H35)</f>
        <v>17007.37</v>
      </c>
      <c r="I38" s="4">
        <f>SUM(I34+I35)</f>
        <v>16280.82</v>
      </c>
      <c r="J38" s="4">
        <f>SUM(K38+L38)</f>
        <v>100890.43</v>
      </c>
      <c r="K38" s="55">
        <f>SUM(K34:K37)</f>
        <v>96772.28</v>
      </c>
      <c r="L38" s="55">
        <f>SUM(L34:L37)</f>
        <v>4118.15</v>
      </c>
    </row>
    <row r="39" spans="1:12" ht="19.5">
      <c r="A39" s="28"/>
      <c r="B39" s="27"/>
      <c r="C39" s="27"/>
      <c r="D39" s="70"/>
      <c r="E39" s="70"/>
      <c r="F39" s="70"/>
      <c r="G39" s="70"/>
      <c r="H39" s="70"/>
      <c r="I39" s="34"/>
      <c r="J39" s="4"/>
      <c r="K39" s="55"/>
      <c r="L39" s="55"/>
    </row>
    <row r="40" spans="1:12" ht="19.5">
      <c r="A40" s="7"/>
      <c r="B40" s="1" t="s">
        <v>3</v>
      </c>
      <c r="C40" s="1"/>
      <c r="D40" s="4">
        <f aca="true" t="shared" si="4" ref="D40:L40">SUM(D8+D15+D30+D38)</f>
        <v>378210</v>
      </c>
      <c r="E40" s="4">
        <f t="shared" si="4"/>
        <v>377610</v>
      </c>
      <c r="F40" s="4">
        <f t="shared" si="4"/>
        <v>312693.75000000006</v>
      </c>
      <c r="G40" s="4">
        <f t="shared" si="4"/>
        <v>381252.94999999995</v>
      </c>
      <c r="H40" s="4">
        <f t="shared" si="4"/>
        <v>382925.44</v>
      </c>
      <c r="I40" s="4">
        <f t="shared" si="4"/>
        <v>373984.95999999996</v>
      </c>
      <c r="J40" s="4">
        <f t="shared" si="4"/>
        <v>420201.42</v>
      </c>
      <c r="K40" s="4">
        <f t="shared" si="4"/>
        <v>300984.51</v>
      </c>
      <c r="L40" s="4">
        <f t="shared" si="4"/>
        <v>119216.90999999999</v>
      </c>
    </row>
    <row r="41" spans="1:12" ht="19.5">
      <c r="A41" s="7"/>
      <c r="B41" s="1"/>
      <c r="C41" s="1"/>
      <c r="D41" s="69"/>
      <c r="E41" s="69"/>
      <c r="F41" s="69"/>
      <c r="G41" s="69"/>
      <c r="H41" s="69"/>
      <c r="I41" s="33"/>
      <c r="J41" s="4"/>
      <c r="K41" s="55"/>
      <c r="L41" s="55"/>
    </row>
    <row r="42" spans="1:12" ht="19.5">
      <c r="A42" s="7"/>
      <c r="B42" s="1"/>
      <c r="C42" s="1"/>
      <c r="D42" s="69"/>
      <c r="E42" s="69"/>
      <c r="F42" s="69"/>
      <c r="G42" s="69"/>
      <c r="H42" s="69"/>
      <c r="I42" s="33"/>
      <c r="J42" s="4"/>
      <c r="K42" s="55"/>
      <c r="L42" s="55"/>
    </row>
    <row r="43" spans="1:12" ht="19.5">
      <c r="A43" s="7"/>
      <c r="B43" s="1" t="s">
        <v>11</v>
      </c>
      <c r="C43" s="1"/>
      <c r="D43" s="69"/>
      <c r="E43" s="69"/>
      <c r="F43" s="69"/>
      <c r="G43" s="69"/>
      <c r="H43" s="69"/>
      <c r="I43" s="33"/>
      <c r="J43" s="4"/>
      <c r="K43" s="55"/>
      <c r="L43" s="55"/>
    </row>
    <row r="44" spans="1:12" ht="19.5">
      <c r="A44" s="7"/>
      <c r="B44" s="1"/>
      <c r="C44" s="1"/>
      <c r="D44" s="69"/>
      <c r="E44" s="69"/>
      <c r="F44" s="69"/>
      <c r="G44" s="69"/>
      <c r="H44" s="69"/>
      <c r="I44" s="33"/>
      <c r="J44" s="4"/>
      <c r="K44" s="55"/>
      <c r="L44" s="55"/>
    </row>
    <row r="45" spans="1:12" ht="19.5">
      <c r="A45" s="10" t="s">
        <v>592</v>
      </c>
      <c r="B45" s="63"/>
      <c r="C45" s="155"/>
      <c r="D45" s="69"/>
      <c r="E45" s="69"/>
      <c r="F45" s="69"/>
      <c r="G45" s="69"/>
      <c r="H45" s="69"/>
      <c r="I45" s="33"/>
      <c r="J45" s="4"/>
      <c r="K45" s="55"/>
      <c r="L45" s="55"/>
    </row>
    <row r="46" spans="1:12" ht="19.5">
      <c r="A46" s="7"/>
      <c r="B46" s="1"/>
      <c r="C46" s="1"/>
      <c r="D46" s="69"/>
      <c r="E46" s="69"/>
      <c r="F46" s="69"/>
      <c r="G46" s="69"/>
      <c r="H46" s="69"/>
      <c r="I46" s="33"/>
      <c r="J46" s="4"/>
      <c r="K46" s="55"/>
      <c r="L46" s="55"/>
    </row>
    <row r="47" spans="1:12" ht="19.5">
      <c r="A47" s="114" t="s">
        <v>814</v>
      </c>
      <c r="B47" s="64" t="s">
        <v>1015</v>
      </c>
      <c r="C47" s="64"/>
      <c r="D47" s="190">
        <v>8500</v>
      </c>
      <c r="E47" s="72">
        <v>12000</v>
      </c>
      <c r="F47" s="72">
        <v>6784.68</v>
      </c>
      <c r="G47" s="72">
        <v>8203.26</v>
      </c>
      <c r="H47" s="72">
        <v>0</v>
      </c>
      <c r="I47" s="33"/>
      <c r="J47" s="4"/>
      <c r="K47" s="55"/>
      <c r="L47" s="55"/>
    </row>
    <row r="48" spans="1:12" ht="19.5">
      <c r="A48" s="114" t="s">
        <v>815</v>
      </c>
      <c r="B48" s="64" t="s">
        <v>921</v>
      </c>
      <c r="C48" s="64"/>
      <c r="D48" s="190">
        <v>680</v>
      </c>
      <c r="E48" s="72">
        <v>960</v>
      </c>
      <c r="F48" s="72">
        <v>542.85</v>
      </c>
      <c r="G48" s="72">
        <v>655.98</v>
      </c>
      <c r="H48" s="72">
        <v>0</v>
      </c>
      <c r="I48" s="33"/>
      <c r="J48" s="4"/>
      <c r="K48" s="55"/>
      <c r="L48" s="55"/>
    </row>
    <row r="49" spans="1:12" ht="19.5">
      <c r="A49" s="114" t="s">
        <v>593</v>
      </c>
      <c r="B49" s="64" t="s">
        <v>1014</v>
      </c>
      <c r="C49" s="64"/>
      <c r="D49" s="190">
        <v>17250</v>
      </c>
      <c r="E49" s="72">
        <v>16400</v>
      </c>
      <c r="F49" s="72">
        <v>13224.78</v>
      </c>
      <c r="G49" s="72">
        <v>15605.63</v>
      </c>
      <c r="H49" s="72">
        <v>15114.35</v>
      </c>
      <c r="I49" s="62">
        <v>5600</v>
      </c>
      <c r="J49" s="62">
        <v>0</v>
      </c>
      <c r="K49" s="55"/>
      <c r="L49" s="55"/>
    </row>
    <row r="50" spans="1:12" ht="19.5">
      <c r="A50" s="114" t="s">
        <v>707</v>
      </c>
      <c r="B50" s="64" t="s">
        <v>1013</v>
      </c>
      <c r="C50" s="64"/>
      <c r="D50" s="190">
        <v>1400</v>
      </c>
      <c r="E50" s="72">
        <v>1400</v>
      </c>
      <c r="F50" s="72">
        <v>1057.98</v>
      </c>
      <c r="G50" s="72">
        <v>1248.45</v>
      </c>
      <c r="H50" s="72">
        <v>573.63</v>
      </c>
      <c r="I50" s="62"/>
      <c r="J50" s="62"/>
      <c r="K50" s="55"/>
      <c r="L50" s="55"/>
    </row>
    <row r="51" spans="1:12" ht="19.5">
      <c r="A51" s="114" t="s">
        <v>897</v>
      </c>
      <c r="B51" s="64" t="s">
        <v>250</v>
      </c>
      <c r="C51" s="64"/>
      <c r="D51" s="72">
        <v>500</v>
      </c>
      <c r="E51" s="72">
        <v>500</v>
      </c>
      <c r="F51" s="72">
        <v>0</v>
      </c>
      <c r="G51" s="72">
        <v>556</v>
      </c>
      <c r="H51" s="72">
        <v>0</v>
      </c>
      <c r="I51" s="62"/>
      <c r="J51" s="62"/>
      <c r="K51" s="55"/>
      <c r="L51" s="55"/>
    </row>
    <row r="52" spans="1:12" ht="19.5">
      <c r="A52" s="114" t="s">
        <v>896</v>
      </c>
      <c r="B52" s="64" t="s">
        <v>272</v>
      </c>
      <c r="C52" s="64"/>
      <c r="D52" s="190">
        <v>1000</v>
      </c>
      <c r="E52" s="72">
        <v>500</v>
      </c>
      <c r="F52" s="72">
        <v>750</v>
      </c>
      <c r="G52" s="72">
        <v>1250</v>
      </c>
      <c r="H52" s="72">
        <v>0</v>
      </c>
      <c r="I52" s="62"/>
      <c r="J52" s="62"/>
      <c r="K52" s="55"/>
      <c r="L52" s="55"/>
    </row>
    <row r="53" spans="1:12" ht="19.5">
      <c r="A53" s="114" t="s">
        <v>899</v>
      </c>
      <c r="B53" s="64" t="s">
        <v>887</v>
      </c>
      <c r="C53" s="64"/>
      <c r="D53" s="190">
        <v>1320</v>
      </c>
      <c r="E53" s="190">
        <v>1100</v>
      </c>
      <c r="F53" s="72">
        <v>958.68</v>
      </c>
      <c r="G53" s="72">
        <v>925.03</v>
      </c>
      <c r="H53" s="72">
        <v>0</v>
      </c>
      <c r="I53" s="62"/>
      <c r="J53" s="62"/>
      <c r="K53" s="55"/>
      <c r="L53" s="55"/>
    </row>
    <row r="54" spans="1:12" ht="19.5">
      <c r="A54" s="114" t="s">
        <v>898</v>
      </c>
      <c r="B54" s="64" t="s">
        <v>872</v>
      </c>
      <c r="C54" s="64"/>
      <c r="D54" s="190">
        <v>300</v>
      </c>
      <c r="E54" s="190">
        <v>900</v>
      </c>
      <c r="F54" s="72">
        <v>372.6</v>
      </c>
      <c r="G54" s="72">
        <v>532.86</v>
      </c>
      <c r="H54" s="72">
        <v>0</v>
      </c>
      <c r="I54" s="62"/>
      <c r="J54" s="62"/>
      <c r="K54" s="55"/>
      <c r="L54" s="55"/>
    </row>
    <row r="55" spans="1:12" ht="19.5">
      <c r="A55" s="114" t="s">
        <v>900</v>
      </c>
      <c r="B55" s="64" t="s">
        <v>901</v>
      </c>
      <c r="C55" s="64"/>
      <c r="D55" s="190">
        <v>4350</v>
      </c>
      <c r="E55" s="190">
        <v>3800</v>
      </c>
      <c r="F55" s="72">
        <v>3150.1</v>
      </c>
      <c r="G55" s="72">
        <v>3000.85</v>
      </c>
      <c r="H55" s="72">
        <v>2159.3</v>
      </c>
      <c r="I55" s="62"/>
      <c r="J55" s="62"/>
      <c r="K55" s="55"/>
      <c r="L55" s="55"/>
    </row>
    <row r="56" spans="1:12" ht="19.5">
      <c r="A56" s="163" t="s">
        <v>594</v>
      </c>
      <c r="B56" s="78" t="s">
        <v>597</v>
      </c>
      <c r="C56" s="78"/>
      <c r="D56" s="118">
        <v>0</v>
      </c>
      <c r="E56" s="118">
        <v>0</v>
      </c>
      <c r="F56" s="118">
        <v>0</v>
      </c>
      <c r="G56" s="72">
        <v>0</v>
      </c>
      <c r="H56" s="72">
        <v>0</v>
      </c>
      <c r="I56" s="62">
        <v>81.2</v>
      </c>
      <c r="J56" s="62">
        <v>0</v>
      </c>
      <c r="K56" s="55"/>
      <c r="L56" s="55"/>
    </row>
    <row r="57" spans="1:12" ht="19.5">
      <c r="A57" s="163" t="s">
        <v>595</v>
      </c>
      <c r="B57" s="78" t="s">
        <v>598</v>
      </c>
      <c r="C57" s="78"/>
      <c r="D57" s="118">
        <v>0</v>
      </c>
      <c r="E57" s="118">
        <v>0</v>
      </c>
      <c r="F57" s="118">
        <v>0</v>
      </c>
      <c r="G57" s="72">
        <v>0</v>
      </c>
      <c r="H57" s="72">
        <v>0</v>
      </c>
      <c r="I57" s="62">
        <v>347.2</v>
      </c>
      <c r="J57" s="62">
        <v>0</v>
      </c>
      <c r="K57" s="55"/>
      <c r="L57" s="55"/>
    </row>
    <row r="58" spans="1:12" ht="19.5">
      <c r="A58" s="163" t="s">
        <v>704</v>
      </c>
      <c r="B58" s="78" t="s">
        <v>484</v>
      </c>
      <c r="C58" s="78"/>
      <c r="D58" s="118">
        <v>0</v>
      </c>
      <c r="E58" s="118">
        <v>0</v>
      </c>
      <c r="F58" s="118">
        <v>0</v>
      </c>
      <c r="G58" s="72">
        <v>0</v>
      </c>
      <c r="H58" s="72">
        <v>0</v>
      </c>
      <c r="I58" s="62">
        <v>452.39</v>
      </c>
      <c r="J58" s="62">
        <v>0</v>
      </c>
      <c r="K58" s="55"/>
      <c r="L58" s="55"/>
    </row>
    <row r="59" spans="1:12" ht="19.5">
      <c r="A59" s="114" t="s">
        <v>713</v>
      </c>
      <c r="B59" s="130" t="s">
        <v>997</v>
      </c>
      <c r="C59" s="64"/>
      <c r="D59" s="190">
        <v>2710</v>
      </c>
      <c r="E59" s="72">
        <v>2900</v>
      </c>
      <c r="F59" s="72">
        <v>2117.66</v>
      </c>
      <c r="G59" s="72">
        <v>2374.66</v>
      </c>
      <c r="H59" s="72">
        <v>1471.93</v>
      </c>
      <c r="I59" s="62"/>
      <c r="J59" s="62"/>
      <c r="K59" s="55"/>
      <c r="L59" s="55"/>
    </row>
    <row r="60" spans="1:12" ht="19.5">
      <c r="A60" s="163" t="s">
        <v>596</v>
      </c>
      <c r="B60" s="78" t="s">
        <v>599</v>
      </c>
      <c r="C60" s="78"/>
      <c r="D60" s="115">
        <v>0</v>
      </c>
      <c r="E60" s="115">
        <v>0</v>
      </c>
      <c r="F60" s="115">
        <v>0</v>
      </c>
      <c r="G60" s="72">
        <v>0</v>
      </c>
      <c r="H60" s="72">
        <v>0</v>
      </c>
      <c r="I60" s="62">
        <v>339.28</v>
      </c>
      <c r="J60" s="62">
        <v>0</v>
      </c>
      <c r="K60" s="55"/>
      <c r="L60" s="55"/>
    </row>
    <row r="61" spans="1:12" ht="19.5">
      <c r="A61" s="7"/>
      <c r="B61" s="64"/>
      <c r="C61" s="64"/>
      <c r="D61" s="72"/>
      <c r="E61" s="72"/>
      <c r="F61" s="72"/>
      <c r="G61" s="72"/>
      <c r="H61" s="72"/>
      <c r="I61" s="62"/>
      <c r="J61" s="62"/>
      <c r="K61" s="55"/>
      <c r="L61" s="55"/>
    </row>
    <row r="62" spans="1:12" ht="19.5">
      <c r="A62" s="7"/>
      <c r="B62" s="65" t="s">
        <v>1</v>
      </c>
      <c r="C62" s="65"/>
      <c r="D62" s="4">
        <f>SUM(D47:D61)</f>
        <v>38010</v>
      </c>
      <c r="E62" s="4">
        <f>SUM(E47:E61)</f>
        <v>40460</v>
      </c>
      <c r="F62" s="4">
        <f>SUM(F47:F61)</f>
        <v>28959.329999999998</v>
      </c>
      <c r="G62" s="4">
        <f>SUM(G42:G61)</f>
        <v>34352.72</v>
      </c>
      <c r="H62" s="4">
        <f>SUM(H42:H61)</f>
        <v>19319.21</v>
      </c>
      <c r="I62" s="4">
        <f>SUM(I42:I61)</f>
        <v>6820.07</v>
      </c>
      <c r="J62" s="4">
        <f>SUM(J42:J61)</f>
        <v>0</v>
      </c>
      <c r="K62" s="55"/>
      <c r="L62" s="55"/>
    </row>
    <row r="63" spans="1:12" ht="19.5">
      <c r="A63" s="7"/>
      <c r="B63" s="64"/>
      <c r="C63" s="64"/>
      <c r="D63" s="69"/>
      <c r="E63" s="69"/>
      <c r="F63" s="69"/>
      <c r="G63" s="69"/>
      <c r="H63" s="69"/>
      <c r="I63" s="62"/>
      <c r="J63" s="62"/>
      <c r="K63" s="55"/>
      <c r="L63" s="55"/>
    </row>
    <row r="64" spans="1:12" ht="19.5">
      <c r="A64" s="7"/>
      <c r="B64" s="2"/>
      <c r="C64" s="2"/>
      <c r="D64" s="66"/>
      <c r="E64" s="66"/>
      <c r="F64" s="66"/>
      <c r="G64" s="66"/>
      <c r="H64" s="66"/>
      <c r="I64" s="4"/>
      <c r="J64" s="4"/>
      <c r="K64" s="55"/>
      <c r="L64" s="55"/>
    </row>
    <row r="65" spans="1:12" ht="19.5">
      <c r="A65" s="11" t="s">
        <v>144</v>
      </c>
      <c r="B65" s="5"/>
      <c r="C65" s="51"/>
      <c r="D65" s="68"/>
      <c r="E65" s="68"/>
      <c r="F65" s="68"/>
      <c r="G65" s="68"/>
      <c r="H65" s="68"/>
      <c r="I65" s="36"/>
      <c r="J65" s="4"/>
      <c r="K65" s="55"/>
      <c r="L65" s="55"/>
    </row>
    <row r="66" spans="1:12" ht="19.5">
      <c r="A66" s="7"/>
      <c r="B66" s="2"/>
      <c r="C66" s="2"/>
      <c r="D66" s="66"/>
      <c r="E66" s="66"/>
      <c r="F66" s="66"/>
      <c r="G66" s="66"/>
      <c r="H66" s="66"/>
      <c r="I66" s="4"/>
      <c r="J66" s="4"/>
      <c r="K66" s="55"/>
      <c r="L66" s="55"/>
    </row>
    <row r="67" spans="1:12" ht="19.5">
      <c r="A67" s="114" t="s">
        <v>145</v>
      </c>
      <c r="B67" s="64" t="s">
        <v>1054</v>
      </c>
      <c r="C67" s="64"/>
      <c r="D67" s="62">
        <v>164200</v>
      </c>
      <c r="E67" s="62">
        <v>161000</v>
      </c>
      <c r="F67" s="62">
        <v>132225.03</v>
      </c>
      <c r="G67" s="66">
        <v>156801.66</v>
      </c>
      <c r="H67" s="66">
        <v>161762.66</v>
      </c>
      <c r="I67" s="4">
        <v>156859.64</v>
      </c>
      <c r="J67" s="4">
        <f>SUM(K67+L67)</f>
        <v>116773.04000000001</v>
      </c>
      <c r="K67" s="55">
        <v>91037.58</v>
      </c>
      <c r="L67" s="55">
        <v>25735.46</v>
      </c>
    </row>
    <row r="68" spans="1:12" ht="19.5">
      <c r="A68" s="114" t="s">
        <v>521</v>
      </c>
      <c r="B68" s="64" t="s">
        <v>1053</v>
      </c>
      <c r="C68" s="64"/>
      <c r="D68" s="169">
        <v>960</v>
      </c>
      <c r="E68" s="62">
        <v>840</v>
      </c>
      <c r="F68" s="62">
        <v>760</v>
      </c>
      <c r="G68" s="66">
        <v>820</v>
      </c>
      <c r="H68" s="66">
        <v>820</v>
      </c>
      <c r="I68" s="4">
        <v>720</v>
      </c>
      <c r="J68" s="4"/>
      <c r="K68" s="55"/>
      <c r="L68" s="55"/>
    </row>
    <row r="69" spans="1:12" ht="19.5">
      <c r="A69" s="114" t="s">
        <v>191</v>
      </c>
      <c r="B69" s="2" t="s">
        <v>188</v>
      </c>
      <c r="C69" s="2"/>
      <c r="D69" s="66">
        <v>120000</v>
      </c>
      <c r="E69" s="66">
        <v>118000</v>
      </c>
      <c r="F69" s="66">
        <v>96638.68</v>
      </c>
      <c r="G69" s="66">
        <v>119341.48</v>
      </c>
      <c r="H69" s="66">
        <v>127464.02</v>
      </c>
      <c r="I69" s="4">
        <v>122762.64</v>
      </c>
      <c r="J69" s="4">
        <f>SUM(K69+L69)</f>
        <v>98635.2</v>
      </c>
      <c r="K69" s="55">
        <v>80197.18</v>
      </c>
      <c r="L69" s="55">
        <v>18438.02</v>
      </c>
    </row>
    <row r="70" spans="1:12" ht="19.5">
      <c r="A70" s="114" t="s">
        <v>1069</v>
      </c>
      <c r="B70" s="2" t="s">
        <v>1070</v>
      </c>
      <c r="C70" s="2"/>
      <c r="D70" s="66">
        <v>5000</v>
      </c>
      <c r="E70" s="66">
        <v>0</v>
      </c>
      <c r="F70" s="66">
        <v>5008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</row>
    <row r="71" spans="1:12" ht="19.5">
      <c r="A71" s="114" t="s">
        <v>146</v>
      </c>
      <c r="B71" s="2" t="s">
        <v>156</v>
      </c>
      <c r="C71" s="2"/>
      <c r="D71" s="66">
        <v>50</v>
      </c>
      <c r="E71" s="66">
        <v>50</v>
      </c>
      <c r="F71" s="66">
        <v>0</v>
      </c>
      <c r="G71" s="66">
        <v>0</v>
      </c>
      <c r="H71" s="66">
        <v>0</v>
      </c>
      <c r="I71" s="4">
        <v>0</v>
      </c>
      <c r="J71" s="4">
        <f>SUM(K71+L71)</f>
        <v>0</v>
      </c>
      <c r="K71" s="55">
        <v>0</v>
      </c>
      <c r="L71" s="55">
        <v>0</v>
      </c>
    </row>
    <row r="72" spans="1:12" ht="19.5">
      <c r="A72" s="114" t="s">
        <v>147</v>
      </c>
      <c r="B72" s="2" t="s">
        <v>157</v>
      </c>
      <c r="C72" s="2"/>
      <c r="D72" s="66">
        <v>1000</v>
      </c>
      <c r="E72" s="66">
        <v>800</v>
      </c>
      <c r="F72" s="66">
        <v>1011.66</v>
      </c>
      <c r="G72" s="66">
        <v>821.68</v>
      </c>
      <c r="H72" s="66">
        <v>1077.94</v>
      </c>
      <c r="I72" s="4">
        <v>84.09</v>
      </c>
      <c r="J72" s="4">
        <f>SUM(K72+L72)</f>
        <v>744.0500000000001</v>
      </c>
      <c r="K72" s="55">
        <v>624.19</v>
      </c>
      <c r="L72" s="55">
        <v>119.86</v>
      </c>
    </row>
    <row r="73" spans="1:12" ht="19.5">
      <c r="A73" s="114" t="s">
        <v>148</v>
      </c>
      <c r="B73" s="2" t="s">
        <v>158</v>
      </c>
      <c r="C73" s="2"/>
      <c r="D73" s="66">
        <v>1100</v>
      </c>
      <c r="E73" s="66">
        <v>1000</v>
      </c>
      <c r="F73" s="66">
        <v>1076.1</v>
      </c>
      <c r="G73" s="66">
        <v>917.85</v>
      </c>
      <c r="H73" s="66">
        <v>505.5</v>
      </c>
      <c r="I73" s="4">
        <v>633</v>
      </c>
      <c r="J73" s="4">
        <f>SUM(K73+L73)</f>
        <v>765</v>
      </c>
      <c r="K73" s="55">
        <v>0</v>
      </c>
      <c r="L73" s="55">
        <v>765</v>
      </c>
    </row>
    <row r="74" spans="1:12" ht="19.5">
      <c r="A74" s="114" t="s">
        <v>149</v>
      </c>
      <c r="B74" s="2" t="s">
        <v>159</v>
      </c>
      <c r="C74" s="2"/>
      <c r="D74" s="66">
        <v>1000</v>
      </c>
      <c r="E74" s="66">
        <v>1000</v>
      </c>
      <c r="F74" s="66">
        <v>315.33</v>
      </c>
      <c r="G74" s="66">
        <v>922.6</v>
      </c>
      <c r="H74" s="66">
        <v>1720.05</v>
      </c>
      <c r="I74" s="4">
        <v>2643.6</v>
      </c>
      <c r="J74" s="4">
        <f>SUM(K74+L74)</f>
        <v>1110.92</v>
      </c>
      <c r="K74" s="55">
        <v>252.09</v>
      </c>
      <c r="L74" s="55">
        <v>858.83</v>
      </c>
    </row>
    <row r="75" spans="1:12" ht="19.5">
      <c r="A75" s="114" t="s">
        <v>786</v>
      </c>
      <c r="B75" s="2" t="s">
        <v>15</v>
      </c>
      <c r="C75" s="2"/>
      <c r="D75" s="66">
        <v>500</v>
      </c>
      <c r="E75" s="66">
        <v>700</v>
      </c>
      <c r="F75" s="66">
        <v>0</v>
      </c>
      <c r="G75" s="66">
        <v>293.14</v>
      </c>
      <c r="H75" s="66">
        <v>759.46</v>
      </c>
      <c r="I75" s="4"/>
      <c r="J75" s="4"/>
      <c r="K75" s="55"/>
      <c r="L75" s="55"/>
    </row>
    <row r="76" spans="1:12" ht="19.5">
      <c r="A76" s="114" t="s">
        <v>150</v>
      </c>
      <c r="B76" s="2" t="s">
        <v>94</v>
      </c>
      <c r="C76" s="2"/>
      <c r="D76" s="66">
        <v>500</v>
      </c>
      <c r="E76" s="66">
        <v>500</v>
      </c>
      <c r="F76" s="66">
        <v>1027.13</v>
      </c>
      <c r="G76" s="66">
        <v>234.46</v>
      </c>
      <c r="H76" s="66">
        <v>152.1</v>
      </c>
      <c r="I76" s="4">
        <v>0</v>
      </c>
      <c r="J76" s="4">
        <f>SUM(K76+L76)</f>
        <v>350.75</v>
      </c>
      <c r="K76" s="55">
        <v>350.75</v>
      </c>
      <c r="L76" s="55">
        <v>0</v>
      </c>
    </row>
    <row r="77" spans="1:12" ht="19.5">
      <c r="A77" s="114" t="s">
        <v>708</v>
      </c>
      <c r="B77" s="2" t="s">
        <v>100</v>
      </c>
      <c r="C77" s="2"/>
      <c r="D77" s="66">
        <v>2500</v>
      </c>
      <c r="E77" s="66">
        <v>2000</v>
      </c>
      <c r="F77" s="66">
        <v>1995.15</v>
      </c>
      <c r="G77" s="66">
        <v>2322.33</v>
      </c>
      <c r="H77" s="66">
        <v>1608.03</v>
      </c>
      <c r="I77" s="4">
        <v>1313.49</v>
      </c>
      <c r="J77" s="4"/>
      <c r="K77" s="55"/>
      <c r="L77" s="55"/>
    </row>
    <row r="78" spans="1:12" ht="19.5">
      <c r="A78" s="114" t="s">
        <v>151</v>
      </c>
      <c r="B78" s="2" t="s">
        <v>189</v>
      </c>
      <c r="C78" s="2"/>
      <c r="D78" s="66">
        <v>1000</v>
      </c>
      <c r="E78" s="66">
        <v>0</v>
      </c>
      <c r="F78" s="66">
        <v>0</v>
      </c>
      <c r="G78" s="66">
        <v>1060.88</v>
      </c>
      <c r="H78" s="66">
        <v>0</v>
      </c>
      <c r="I78" s="4">
        <v>1072.46</v>
      </c>
      <c r="J78" s="4">
        <f>SUM(K78+L78)</f>
        <v>0</v>
      </c>
      <c r="K78" s="55">
        <v>0</v>
      </c>
      <c r="L78" s="55">
        <v>0</v>
      </c>
    </row>
    <row r="79" spans="1:12" ht="19.5">
      <c r="A79" s="114" t="s">
        <v>848</v>
      </c>
      <c r="B79" s="2" t="s">
        <v>849</v>
      </c>
      <c r="C79" s="2"/>
      <c r="D79" s="66">
        <v>1500</v>
      </c>
      <c r="E79" s="66">
        <v>1000</v>
      </c>
      <c r="F79" s="66">
        <v>1360.6</v>
      </c>
      <c r="G79" s="66">
        <v>2655.47</v>
      </c>
      <c r="H79" s="66">
        <v>0</v>
      </c>
      <c r="I79" s="4"/>
      <c r="J79" s="4"/>
      <c r="K79" s="55"/>
      <c r="L79" s="55"/>
    </row>
    <row r="80" spans="1:12" ht="19.5">
      <c r="A80" s="114" t="s">
        <v>846</v>
      </c>
      <c r="B80" s="2" t="s">
        <v>847</v>
      </c>
      <c r="C80" s="2"/>
      <c r="D80" s="66">
        <v>4800</v>
      </c>
      <c r="E80" s="66">
        <v>4600</v>
      </c>
      <c r="F80" s="66">
        <v>3923.45</v>
      </c>
      <c r="G80" s="66">
        <v>4511.03</v>
      </c>
      <c r="H80" s="66">
        <v>0</v>
      </c>
      <c r="I80" s="4"/>
      <c r="J80" s="4"/>
      <c r="K80" s="55"/>
      <c r="L80" s="55"/>
    </row>
    <row r="81" spans="1:12" ht="19.5">
      <c r="A81" s="114" t="s">
        <v>152</v>
      </c>
      <c r="B81" s="2" t="s">
        <v>190</v>
      </c>
      <c r="C81" s="2"/>
      <c r="D81" s="66">
        <v>2000</v>
      </c>
      <c r="E81" s="66">
        <v>2000</v>
      </c>
      <c r="F81" s="66">
        <v>1364.79</v>
      </c>
      <c r="G81" s="66">
        <v>2104.89</v>
      </c>
      <c r="H81" s="66">
        <v>7480.03</v>
      </c>
      <c r="I81" s="4">
        <v>16368.64</v>
      </c>
      <c r="J81" s="4">
        <f>SUM(K81+L81)</f>
        <v>1923.36</v>
      </c>
      <c r="K81" s="55">
        <v>1803.36</v>
      </c>
      <c r="L81" s="55">
        <v>120</v>
      </c>
    </row>
    <row r="82" spans="1:12" ht="19.5">
      <c r="A82" s="114" t="s">
        <v>153</v>
      </c>
      <c r="B82" s="2" t="s">
        <v>991</v>
      </c>
      <c r="C82" s="2"/>
      <c r="D82" s="66">
        <v>500</v>
      </c>
      <c r="E82" s="66">
        <v>1200</v>
      </c>
      <c r="F82" s="66">
        <v>312</v>
      </c>
      <c r="G82" s="66">
        <v>386</v>
      </c>
      <c r="H82" s="66">
        <v>957.63</v>
      </c>
      <c r="I82" s="4">
        <v>847.36</v>
      </c>
      <c r="J82" s="4">
        <f>SUM(K82+L82)</f>
        <v>1870.94</v>
      </c>
      <c r="K82" s="55">
        <v>1467.21</v>
      </c>
      <c r="L82" s="55">
        <v>403.73</v>
      </c>
    </row>
    <row r="83" spans="1:12" ht="19.5">
      <c r="A83" s="114" t="s">
        <v>154</v>
      </c>
      <c r="B83" s="2" t="s">
        <v>1113</v>
      </c>
      <c r="C83" s="2"/>
      <c r="D83" s="66">
        <v>6000</v>
      </c>
      <c r="E83" s="66">
        <v>9000</v>
      </c>
      <c r="F83" s="66">
        <v>5358.25</v>
      </c>
      <c r="G83" s="66">
        <v>11573.55</v>
      </c>
      <c r="H83" s="66">
        <v>7437</v>
      </c>
      <c r="I83" s="4">
        <v>11470.25</v>
      </c>
      <c r="J83" s="4">
        <f>SUM(K83+L83)</f>
        <v>3295.4</v>
      </c>
      <c r="K83" s="55">
        <v>3295.4</v>
      </c>
      <c r="L83" s="55">
        <v>0</v>
      </c>
    </row>
    <row r="84" spans="1:12" ht="19.5">
      <c r="A84" s="114" t="s">
        <v>155</v>
      </c>
      <c r="B84" s="2" t="s">
        <v>460</v>
      </c>
      <c r="C84" s="2"/>
      <c r="D84" s="66">
        <v>7000</v>
      </c>
      <c r="E84" s="66">
        <v>7000</v>
      </c>
      <c r="F84" s="66">
        <v>4641.66</v>
      </c>
      <c r="G84" s="66">
        <v>4526.66</v>
      </c>
      <c r="H84" s="66">
        <v>4180</v>
      </c>
      <c r="I84" s="4">
        <v>5102.32</v>
      </c>
      <c r="J84" s="4">
        <f>SUM(K84+L84)</f>
        <v>8850.01</v>
      </c>
      <c r="K84" s="55">
        <v>5516.67</v>
      </c>
      <c r="L84" s="55">
        <v>3333.34</v>
      </c>
    </row>
    <row r="85" spans="1:12" ht="19.5">
      <c r="A85" s="7"/>
      <c r="B85" s="2"/>
      <c r="C85" s="2"/>
      <c r="D85" s="66"/>
      <c r="E85" s="66"/>
      <c r="F85" s="66"/>
      <c r="G85" s="66"/>
      <c r="H85" s="66"/>
      <c r="I85" s="4"/>
      <c r="J85" s="4"/>
      <c r="K85" s="55"/>
      <c r="L85" s="55"/>
    </row>
    <row r="86" spans="1:12" ht="19.5">
      <c r="A86" s="7"/>
      <c r="B86" s="2" t="s">
        <v>1</v>
      </c>
      <c r="C86" s="2"/>
      <c r="D86" s="4">
        <f aca="true" t="shared" si="5" ref="D86:I86">SUM(D67:D85)</f>
        <v>319610</v>
      </c>
      <c r="E86" s="4">
        <f t="shared" si="5"/>
        <v>310690</v>
      </c>
      <c r="F86" s="4">
        <f t="shared" si="5"/>
        <v>257017.83000000002</v>
      </c>
      <c r="G86" s="4">
        <f t="shared" si="5"/>
        <v>309293.68</v>
      </c>
      <c r="H86" s="4">
        <f t="shared" si="5"/>
        <v>315924.42000000004</v>
      </c>
      <c r="I86" s="4">
        <f t="shared" si="5"/>
        <v>319877.49000000005</v>
      </c>
      <c r="J86" s="4">
        <f>SUM(K86+L86)</f>
        <v>234318.66999999998</v>
      </c>
      <c r="K86" s="55">
        <f>SUM(K67:K85)</f>
        <v>184544.43</v>
      </c>
      <c r="L86" s="55">
        <f>SUM(L67:L85)</f>
        <v>49774.240000000005</v>
      </c>
    </row>
    <row r="87" spans="1:12" ht="19.5">
      <c r="A87" s="7"/>
      <c r="B87" s="2"/>
      <c r="C87" s="2"/>
      <c r="D87" s="66"/>
      <c r="E87" s="66"/>
      <c r="F87" s="66"/>
      <c r="G87" s="66"/>
      <c r="H87" s="66"/>
      <c r="I87" s="4"/>
      <c r="J87" s="4"/>
      <c r="L87" s="55"/>
    </row>
    <row r="88" spans="1:12" ht="19.5">
      <c r="A88" s="11" t="s">
        <v>124</v>
      </c>
      <c r="B88" s="5"/>
      <c r="C88" s="51"/>
      <c r="D88" s="68"/>
      <c r="E88" s="68"/>
      <c r="F88" s="68"/>
      <c r="G88" s="68"/>
      <c r="H88" s="68"/>
      <c r="I88" s="36"/>
      <c r="J88" s="4"/>
      <c r="K88" s="55"/>
      <c r="L88" s="55"/>
    </row>
    <row r="89" spans="1:12" ht="19.5">
      <c r="A89" s="7"/>
      <c r="B89" s="2"/>
      <c r="C89" s="2"/>
      <c r="D89" s="66"/>
      <c r="E89" s="66"/>
      <c r="F89" s="66"/>
      <c r="G89" s="66"/>
      <c r="H89" s="66"/>
      <c r="I89" s="4"/>
      <c r="J89" s="4"/>
      <c r="K89" s="55"/>
      <c r="L89" s="55"/>
    </row>
    <row r="90" spans="1:12" ht="19.5">
      <c r="A90" s="114" t="s">
        <v>160</v>
      </c>
      <c r="B90" s="2" t="s">
        <v>18</v>
      </c>
      <c r="C90" s="2"/>
      <c r="D90" s="66">
        <v>500</v>
      </c>
      <c r="E90" s="66">
        <v>500</v>
      </c>
      <c r="F90" s="66">
        <v>628.12</v>
      </c>
      <c r="G90" s="66">
        <v>74.5</v>
      </c>
      <c r="H90" s="66">
        <v>122.14</v>
      </c>
      <c r="I90" s="4">
        <v>455.53</v>
      </c>
      <c r="J90" s="4">
        <f>SUM(K90+L90)</f>
        <v>50</v>
      </c>
      <c r="K90" s="55">
        <v>50</v>
      </c>
      <c r="L90" s="55">
        <v>0</v>
      </c>
    </row>
    <row r="91" spans="1:12" ht="19.5">
      <c r="A91" s="114" t="s">
        <v>709</v>
      </c>
      <c r="B91" s="2" t="s">
        <v>710</v>
      </c>
      <c r="C91" s="2"/>
      <c r="D91" s="66">
        <v>0</v>
      </c>
      <c r="E91" s="66">
        <v>500</v>
      </c>
      <c r="F91" s="66">
        <v>0</v>
      </c>
      <c r="G91" s="66">
        <v>0</v>
      </c>
      <c r="H91" s="66">
        <v>26143.82</v>
      </c>
      <c r="I91" s="4"/>
      <c r="J91" s="4"/>
      <c r="K91" s="55"/>
      <c r="L91" s="55"/>
    </row>
    <row r="92" spans="1:12" ht="19.5">
      <c r="A92" s="114" t="s">
        <v>185</v>
      </c>
      <c r="B92" s="2" t="s">
        <v>186</v>
      </c>
      <c r="C92" s="2"/>
      <c r="D92" s="66">
        <v>500</v>
      </c>
      <c r="E92" s="66">
        <v>100</v>
      </c>
      <c r="F92" s="66">
        <v>939.02</v>
      </c>
      <c r="G92" s="66">
        <v>2747.56</v>
      </c>
      <c r="H92" s="66">
        <v>0</v>
      </c>
      <c r="I92" s="4">
        <v>2131.32</v>
      </c>
      <c r="J92" s="4">
        <f>SUM(K92+L92)</f>
        <v>0</v>
      </c>
      <c r="K92" s="55">
        <v>0</v>
      </c>
      <c r="L92" s="55">
        <v>0</v>
      </c>
    </row>
    <row r="93" spans="1:12" ht="19.5">
      <c r="A93" s="114" t="s">
        <v>711</v>
      </c>
      <c r="B93" s="2" t="s">
        <v>712</v>
      </c>
      <c r="C93" s="2"/>
      <c r="D93" s="66">
        <v>700</v>
      </c>
      <c r="E93" s="66">
        <v>700</v>
      </c>
      <c r="F93" s="66">
        <v>663.36</v>
      </c>
      <c r="G93" s="66">
        <v>828.36</v>
      </c>
      <c r="H93" s="66">
        <v>905.36</v>
      </c>
      <c r="I93" s="4"/>
      <c r="J93" s="4"/>
      <c r="K93" s="55"/>
      <c r="L93" s="55"/>
    </row>
    <row r="94" spans="1:12" ht="19.5">
      <c r="A94" s="114" t="s">
        <v>951</v>
      </c>
      <c r="B94" s="2" t="s">
        <v>952</v>
      </c>
      <c r="C94" s="2"/>
      <c r="D94" s="66">
        <v>750</v>
      </c>
      <c r="E94" s="66">
        <v>750</v>
      </c>
      <c r="F94" s="66">
        <v>702.26</v>
      </c>
      <c r="G94" s="66">
        <v>703.92</v>
      </c>
      <c r="H94" s="66"/>
      <c r="I94" s="4"/>
      <c r="J94" s="4"/>
      <c r="K94" s="55"/>
      <c r="L94" s="55"/>
    </row>
    <row r="95" spans="1:12" ht="19.5">
      <c r="A95" s="7"/>
      <c r="B95" s="2"/>
      <c r="C95" s="2"/>
      <c r="D95" s="66"/>
      <c r="E95" s="66"/>
      <c r="F95" s="66"/>
      <c r="G95" s="66"/>
      <c r="H95" s="66"/>
      <c r="I95" s="4"/>
      <c r="J95" s="4" t="s">
        <v>20</v>
      </c>
      <c r="K95" s="55" t="s">
        <v>20</v>
      </c>
      <c r="L95" s="55"/>
    </row>
    <row r="96" spans="1:12" ht="19.5">
      <c r="A96" s="7"/>
      <c r="B96" s="2" t="s">
        <v>1</v>
      </c>
      <c r="C96" s="2"/>
      <c r="D96" s="4">
        <f>SUM(D90:D94)</f>
        <v>2450</v>
      </c>
      <c r="E96" s="4">
        <f>SUM(E90:E94)</f>
        <v>2550</v>
      </c>
      <c r="F96" s="4">
        <f>SUM(F90:F94)</f>
        <v>2932.76</v>
      </c>
      <c r="G96" s="4">
        <f>SUM(G90:G95)</f>
        <v>4354.34</v>
      </c>
      <c r="H96" s="4">
        <f>SUM(H90:H95)</f>
        <v>27171.32</v>
      </c>
      <c r="I96" s="4">
        <f>SUM(I90+I92)</f>
        <v>2586.8500000000004</v>
      </c>
      <c r="J96" s="4">
        <f>SUM(K96+L96)</f>
        <v>50</v>
      </c>
      <c r="K96" s="55">
        <f>SUM(K90:K95)</f>
        <v>50</v>
      </c>
      <c r="L96" s="55">
        <f>SUM(L90:L95)</f>
        <v>0</v>
      </c>
    </row>
    <row r="97" spans="1:12" ht="19.5">
      <c r="A97" s="7"/>
      <c r="B97" s="2"/>
      <c r="C97" s="2"/>
      <c r="D97" s="66"/>
      <c r="E97" s="66"/>
      <c r="F97" s="66"/>
      <c r="G97" s="66"/>
      <c r="H97" s="66"/>
      <c r="I97" s="4"/>
      <c r="J97" s="4"/>
      <c r="K97" s="55" t="s">
        <v>20</v>
      </c>
      <c r="L97" s="55"/>
    </row>
    <row r="98" spans="1:12" ht="19.5">
      <c r="A98" s="11" t="s">
        <v>161</v>
      </c>
      <c r="B98" s="5"/>
      <c r="C98" s="51"/>
      <c r="D98" s="68"/>
      <c r="E98" s="68"/>
      <c r="F98" s="68"/>
      <c r="G98" s="68"/>
      <c r="H98" s="68"/>
      <c r="I98" s="4"/>
      <c r="J98" s="4"/>
      <c r="K98" s="55"/>
      <c r="L98" s="55"/>
    </row>
    <row r="99" spans="1:12" ht="19.5">
      <c r="A99" s="7"/>
      <c r="B99" s="2"/>
      <c r="C99" s="2"/>
      <c r="D99" s="66"/>
      <c r="E99" s="66"/>
      <c r="F99" s="66"/>
      <c r="G99" s="66"/>
      <c r="H99" s="66"/>
      <c r="I99" s="4"/>
      <c r="J99" s="4"/>
      <c r="K99" s="55"/>
      <c r="L99" s="55"/>
    </row>
    <row r="100" spans="1:12" ht="19.5">
      <c r="A100" s="114" t="s">
        <v>162</v>
      </c>
      <c r="B100" s="2" t="s">
        <v>949</v>
      </c>
      <c r="C100" s="2"/>
      <c r="D100" s="66">
        <v>15000</v>
      </c>
      <c r="E100" s="66">
        <v>15000</v>
      </c>
      <c r="F100" s="66">
        <v>0</v>
      </c>
      <c r="G100" s="66">
        <v>15000</v>
      </c>
      <c r="H100" s="66">
        <v>15000</v>
      </c>
      <c r="I100" s="4">
        <v>15000</v>
      </c>
      <c r="J100" s="4">
        <f>SUM(K100+L100)</f>
        <v>15000</v>
      </c>
      <c r="K100" s="55">
        <v>0</v>
      </c>
      <c r="L100" s="55">
        <v>15000</v>
      </c>
    </row>
    <row r="101" spans="1:12" ht="19.5">
      <c r="A101" s="114" t="s">
        <v>163</v>
      </c>
      <c r="B101" s="2" t="s">
        <v>164</v>
      </c>
      <c r="C101" s="2"/>
      <c r="D101" s="66">
        <v>0</v>
      </c>
      <c r="E101" s="66">
        <v>0</v>
      </c>
      <c r="F101" s="66">
        <v>0</v>
      </c>
      <c r="G101" s="66">
        <v>0</v>
      </c>
      <c r="H101" s="66">
        <v>10000</v>
      </c>
      <c r="I101" s="4">
        <v>0</v>
      </c>
      <c r="J101" s="4">
        <f>SUM(K101+L101)</f>
        <v>5000</v>
      </c>
      <c r="K101" s="55">
        <v>0</v>
      </c>
      <c r="L101" s="55">
        <v>5000</v>
      </c>
    </row>
    <row r="102" spans="1:12" ht="19.5">
      <c r="A102" s="7"/>
      <c r="B102" s="2"/>
      <c r="C102" s="2"/>
      <c r="D102" s="66"/>
      <c r="E102" s="66"/>
      <c r="F102" s="66"/>
      <c r="G102" s="66"/>
      <c r="H102" s="66"/>
      <c r="I102" s="4"/>
      <c r="J102" s="4" t="s">
        <v>20</v>
      </c>
      <c r="K102" s="55"/>
      <c r="L102" s="55"/>
    </row>
    <row r="103" spans="1:12" ht="19.5">
      <c r="A103" s="7"/>
      <c r="B103" s="2" t="s">
        <v>1</v>
      </c>
      <c r="C103" s="2"/>
      <c r="D103" s="4">
        <f aca="true" t="shared" si="6" ref="D103:I103">SUM(D100:D102)</f>
        <v>15000</v>
      </c>
      <c r="E103" s="4">
        <f t="shared" si="6"/>
        <v>15000</v>
      </c>
      <c r="F103" s="4">
        <f t="shared" si="6"/>
        <v>0</v>
      </c>
      <c r="G103" s="4">
        <f t="shared" si="6"/>
        <v>15000</v>
      </c>
      <c r="H103" s="4">
        <f t="shared" si="6"/>
        <v>25000</v>
      </c>
      <c r="I103" s="4">
        <f t="shared" si="6"/>
        <v>15000</v>
      </c>
      <c r="J103" s="4">
        <f>SUM(K103+L103)</f>
        <v>20000</v>
      </c>
      <c r="K103" s="55">
        <f>SUM(K100:K102)</f>
        <v>0</v>
      </c>
      <c r="L103" s="55">
        <f>SUM(L100:L102)</f>
        <v>20000</v>
      </c>
    </row>
    <row r="104" spans="1:12" ht="19.5">
      <c r="A104" s="7"/>
      <c r="B104" s="2"/>
      <c r="C104" s="2"/>
      <c r="D104" s="66"/>
      <c r="E104" s="66"/>
      <c r="F104" s="66"/>
      <c r="G104" s="66"/>
      <c r="H104" s="66"/>
      <c r="I104" s="4"/>
      <c r="J104" s="4"/>
      <c r="K104" s="55"/>
      <c r="L104" s="55"/>
    </row>
    <row r="105" spans="1:12" ht="19.5">
      <c r="A105" s="7"/>
      <c r="B105" s="1" t="s">
        <v>5</v>
      </c>
      <c r="C105" s="1"/>
      <c r="D105" s="4">
        <f>SUM(D62+D86+D96+D103)</f>
        <v>375070</v>
      </c>
      <c r="E105" s="4">
        <f>SUM(E62+E86+E96+E103)</f>
        <v>368700</v>
      </c>
      <c r="F105" s="4">
        <f>SUM(F62+F86+F96+F103)</f>
        <v>288909.92000000004</v>
      </c>
      <c r="G105" s="4">
        <f>SUM(G62+G86+G96+G103)</f>
        <v>363000.74000000005</v>
      </c>
      <c r="H105" s="4">
        <f>SUM(H62+H86+H96+H103)</f>
        <v>387414.95000000007</v>
      </c>
      <c r="I105" s="4">
        <f>SUM(I62+I96+I86+I103)</f>
        <v>344284.41000000003</v>
      </c>
      <c r="J105" s="4">
        <f>SUM(J96+J86+J103)</f>
        <v>254368.66999999998</v>
      </c>
      <c r="K105" s="4">
        <f>SUM(K96+K86+K103)</f>
        <v>184594.43</v>
      </c>
      <c r="L105" s="4">
        <f>SUM(L96+L86+L103)</f>
        <v>69774.24</v>
      </c>
    </row>
    <row r="106" spans="1:12" ht="19.5">
      <c r="A106" s="7"/>
      <c r="B106" s="2"/>
      <c r="C106" s="2"/>
      <c r="D106" s="66"/>
      <c r="E106" s="66"/>
      <c r="F106" s="66"/>
      <c r="G106" s="66"/>
      <c r="H106" s="66"/>
      <c r="I106" s="4"/>
      <c r="J106" s="4"/>
      <c r="K106" s="55"/>
      <c r="L106" s="55"/>
    </row>
    <row r="107" spans="1:12" ht="19.5">
      <c r="A107" s="7"/>
      <c r="B107" s="2"/>
      <c r="C107" s="2"/>
      <c r="D107" s="66"/>
      <c r="E107" s="66"/>
      <c r="F107" s="66"/>
      <c r="G107" s="66"/>
      <c r="H107" s="66"/>
      <c r="I107" s="4"/>
      <c r="J107" s="4"/>
      <c r="K107" s="55"/>
      <c r="L107" s="55"/>
    </row>
    <row r="108" spans="1:12" ht="19.5">
      <c r="A108" s="8" t="s">
        <v>6</v>
      </c>
      <c r="B108" s="2"/>
      <c r="C108" s="2"/>
      <c r="D108" s="4">
        <f aca="true" t="shared" si="7" ref="D108:K108">SUM(D105)</f>
        <v>375070</v>
      </c>
      <c r="E108" s="4">
        <f t="shared" si="7"/>
        <v>368700</v>
      </c>
      <c r="F108" s="4">
        <f t="shared" si="7"/>
        <v>288909.92000000004</v>
      </c>
      <c r="G108" s="4">
        <f t="shared" si="7"/>
        <v>363000.74000000005</v>
      </c>
      <c r="H108" s="4">
        <f t="shared" si="7"/>
        <v>387414.95000000007</v>
      </c>
      <c r="I108" s="4">
        <f t="shared" si="7"/>
        <v>344284.41000000003</v>
      </c>
      <c r="J108" s="4">
        <f t="shared" si="7"/>
        <v>254368.66999999998</v>
      </c>
      <c r="K108" s="4">
        <f t="shared" si="7"/>
        <v>184594.43</v>
      </c>
      <c r="L108" s="55">
        <f>L105</f>
        <v>69774.24</v>
      </c>
    </row>
    <row r="109" spans="1:12" ht="19.5">
      <c r="A109" s="8" t="s">
        <v>7</v>
      </c>
      <c r="B109" s="2"/>
      <c r="C109" s="2"/>
      <c r="D109" s="4">
        <f aca="true" t="shared" si="8" ref="D109:K109">SUM(D40)</f>
        <v>378210</v>
      </c>
      <c r="E109" s="4">
        <f>SUM(E40)</f>
        <v>377610</v>
      </c>
      <c r="F109" s="4">
        <f t="shared" si="8"/>
        <v>312693.75000000006</v>
      </c>
      <c r="G109" s="4">
        <f t="shared" si="8"/>
        <v>381252.94999999995</v>
      </c>
      <c r="H109" s="4">
        <f t="shared" si="8"/>
        <v>382925.44</v>
      </c>
      <c r="I109" s="4">
        <f t="shared" si="8"/>
        <v>373984.95999999996</v>
      </c>
      <c r="J109" s="4">
        <f t="shared" si="8"/>
        <v>420201.42</v>
      </c>
      <c r="K109" s="4">
        <f t="shared" si="8"/>
        <v>300984.51</v>
      </c>
      <c r="L109" s="55">
        <f>L40</f>
        <v>119216.90999999999</v>
      </c>
    </row>
    <row r="110" spans="1:12" ht="19.5">
      <c r="A110" s="7"/>
      <c r="B110" s="2"/>
      <c r="C110" s="2"/>
      <c r="D110" s="66"/>
      <c r="E110" s="66"/>
      <c r="F110" s="66"/>
      <c r="G110" s="66"/>
      <c r="H110" s="66"/>
      <c r="I110" s="4"/>
      <c r="J110" s="4"/>
      <c r="K110" s="55"/>
      <c r="L110" s="55"/>
    </row>
    <row r="111" spans="1:12" ht="19.5">
      <c r="A111" s="7"/>
      <c r="B111" s="216" t="s">
        <v>393</v>
      </c>
      <c r="C111" s="2"/>
      <c r="D111" s="4">
        <f aca="true" t="shared" si="9" ref="D111:L111">SUM(D109-D108)</f>
        <v>3140</v>
      </c>
      <c r="E111" s="4">
        <f t="shared" si="9"/>
        <v>8910</v>
      </c>
      <c r="F111" s="4">
        <f t="shared" si="9"/>
        <v>23783.830000000016</v>
      </c>
      <c r="G111" s="4">
        <f t="shared" si="9"/>
        <v>18252.209999999905</v>
      </c>
      <c r="H111" s="4">
        <f t="shared" si="9"/>
        <v>-4489.5100000000675</v>
      </c>
      <c r="I111" s="4">
        <f t="shared" si="9"/>
        <v>29700.54999999993</v>
      </c>
      <c r="J111" s="4">
        <f t="shared" si="9"/>
        <v>165832.75</v>
      </c>
      <c r="K111" s="4">
        <f t="shared" si="9"/>
        <v>116390.08000000002</v>
      </c>
      <c r="L111" s="4">
        <f t="shared" si="9"/>
        <v>49442.669999999984</v>
      </c>
    </row>
    <row r="112" spans="1:12" ht="19.5">
      <c r="A112" s="7"/>
      <c r="B112" s="2"/>
      <c r="C112" s="2"/>
      <c r="D112" s="66"/>
      <c r="E112" s="66"/>
      <c r="F112" s="66"/>
      <c r="G112" s="66"/>
      <c r="H112" s="66"/>
      <c r="I112" s="4"/>
      <c r="J112" s="4"/>
      <c r="K112" s="4"/>
      <c r="L112" s="4"/>
    </row>
    <row r="113" spans="1:12" ht="19.5">
      <c r="A113" s="7"/>
      <c r="B113" s="2"/>
      <c r="C113" s="2"/>
      <c r="D113" s="66"/>
      <c r="E113" s="66"/>
      <c r="F113" s="66"/>
      <c r="G113" s="66"/>
      <c r="H113" s="66"/>
      <c r="I113" s="4"/>
      <c r="J113" s="4">
        <f>J109</f>
        <v>420201.42</v>
      </c>
      <c r="K113" s="4"/>
      <c r="L113" s="4"/>
    </row>
    <row r="114" spans="1:18" ht="19.5">
      <c r="A114" s="205" t="s">
        <v>797</v>
      </c>
      <c r="B114" s="2"/>
      <c r="C114" s="2"/>
      <c r="D114" s="175"/>
      <c r="E114" s="175"/>
      <c r="F114" s="176"/>
      <c r="G114" s="174"/>
      <c r="H114" s="66"/>
      <c r="I114" s="4"/>
      <c r="J114" s="4">
        <v>88382.61</v>
      </c>
      <c r="K114" s="181" t="s">
        <v>1115</v>
      </c>
      <c r="L114" s="181"/>
      <c r="M114" s="179"/>
      <c r="N114" s="179"/>
      <c r="O114" s="179"/>
      <c r="P114" s="179"/>
      <c r="Q114" s="179"/>
      <c r="R114" s="179"/>
    </row>
    <row r="115" spans="1:18" ht="19.5">
      <c r="A115" s="203" t="s">
        <v>1000</v>
      </c>
      <c r="B115" s="2"/>
      <c r="C115" s="2"/>
      <c r="D115" s="175"/>
      <c r="E115" s="175"/>
      <c r="F115" s="176"/>
      <c r="G115" s="174"/>
      <c r="H115" s="66"/>
      <c r="I115" s="4"/>
      <c r="J115" s="4"/>
      <c r="K115" s="181" t="s">
        <v>1114</v>
      </c>
      <c r="L115" s="181"/>
      <c r="M115" s="179"/>
      <c r="N115" s="179"/>
      <c r="O115" s="179"/>
      <c r="P115" s="179"/>
      <c r="Q115" s="179"/>
      <c r="R115" s="179"/>
    </row>
    <row r="116" spans="1:18" ht="19.5">
      <c r="A116" s="7"/>
      <c r="B116" s="2"/>
      <c r="C116" s="2"/>
      <c r="D116" s="175"/>
      <c r="E116" s="175"/>
      <c r="F116" s="176"/>
      <c r="G116" s="174"/>
      <c r="H116" s="66"/>
      <c r="I116" s="4"/>
      <c r="J116" s="4"/>
      <c r="K116" s="181"/>
      <c r="L116" s="181"/>
      <c r="M116" s="179"/>
      <c r="N116" s="179"/>
      <c r="O116" s="179"/>
      <c r="P116" s="179"/>
      <c r="Q116" s="179"/>
      <c r="R116" s="179"/>
    </row>
    <row r="117" spans="1:18" ht="19.5">
      <c r="A117" s="203" t="s">
        <v>999</v>
      </c>
      <c r="B117" s="2"/>
      <c r="C117" s="2"/>
      <c r="D117" s="175"/>
      <c r="E117" s="175"/>
      <c r="F117" s="176"/>
      <c r="G117" s="174"/>
      <c r="H117" s="66"/>
      <c r="I117" s="4"/>
      <c r="J117" s="4"/>
      <c r="K117" s="181"/>
      <c r="L117" s="181"/>
      <c r="M117" s="179"/>
      <c r="N117" s="179"/>
      <c r="O117" s="179"/>
      <c r="P117" s="179"/>
      <c r="Q117" s="179"/>
      <c r="R117" s="179"/>
    </row>
    <row r="118" spans="1:18" ht="19.5">
      <c r="A118" s="204" t="s">
        <v>998</v>
      </c>
      <c r="B118" s="2"/>
      <c r="C118" s="2"/>
      <c r="D118" s="175"/>
      <c r="E118" s="175"/>
      <c r="F118" s="176"/>
      <c r="G118" s="174"/>
      <c r="H118" s="66"/>
      <c r="I118" s="4"/>
      <c r="J118" s="4"/>
      <c r="K118" s="181"/>
      <c r="L118" s="181"/>
      <c r="M118" s="179"/>
      <c r="N118" s="179"/>
      <c r="O118" s="179"/>
      <c r="P118" s="179"/>
      <c r="Q118" s="179"/>
      <c r="R118" s="179"/>
    </row>
    <row r="119" spans="1:18" ht="19.5">
      <c r="A119" s="204" t="s">
        <v>1043</v>
      </c>
      <c r="B119" s="2"/>
      <c r="C119" s="2"/>
      <c r="D119" s="175"/>
      <c r="E119" s="175"/>
      <c r="F119" s="207">
        <v>78000</v>
      </c>
      <c r="G119" s="174"/>
      <c r="H119" s="66"/>
      <c r="I119" s="4"/>
      <c r="J119" s="4"/>
      <c r="K119" s="181"/>
      <c r="L119" s="181"/>
      <c r="M119" s="179"/>
      <c r="N119" s="179"/>
      <c r="O119" s="179"/>
      <c r="P119" s="179"/>
      <c r="Q119" s="179"/>
      <c r="R119" s="179"/>
    </row>
    <row r="120" spans="1:18" ht="19.5">
      <c r="A120" s="7"/>
      <c r="B120" s="2"/>
      <c r="C120" s="2"/>
      <c r="D120" s="175"/>
      <c r="E120" s="175"/>
      <c r="F120" s="176"/>
      <c r="G120" s="174"/>
      <c r="H120" s="66"/>
      <c r="I120" s="4"/>
      <c r="J120" s="4"/>
      <c r="K120" s="181"/>
      <c r="L120" s="181"/>
      <c r="M120" s="179"/>
      <c r="N120" s="179"/>
      <c r="O120" s="179"/>
      <c r="P120" s="179"/>
      <c r="Q120" s="179"/>
      <c r="R120" s="179"/>
    </row>
    <row r="121" spans="1:18" ht="19.5">
      <c r="A121" s="202" t="s">
        <v>819</v>
      </c>
      <c r="B121" s="2"/>
      <c r="C121" s="2"/>
      <c r="D121" s="184"/>
      <c r="E121" s="184"/>
      <c r="F121" s="182"/>
      <c r="G121" s="177"/>
      <c r="H121" s="66"/>
      <c r="I121" s="4"/>
      <c r="J121" s="40" t="s">
        <v>950</v>
      </c>
      <c r="K121" s="40"/>
      <c r="L121" s="40"/>
      <c r="M121" s="42"/>
      <c r="N121" s="42"/>
      <c r="O121" s="179"/>
      <c r="P121" s="179"/>
      <c r="Q121" s="179"/>
      <c r="R121" s="179"/>
    </row>
    <row r="122" spans="1:13" ht="19.5">
      <c r="A122" s="140" t="s">
        <v>961</v>
      </c>
      <c r="B122" s="141"/>
      <c r="C122" s="2"/>
      <c r="D122" s="177"/>
      <c r="E122" s="177"/>
      <c r="F122" s="174"/>
      <c r="G122" s="174"/>
      <c r="H122" s="191">
        <v>7414.09</v>
      </c>
      <c r="I122" s="4"/>
      <c r="J122" s="4">
        <f>SUM(J113-J114)</f>
        <v>331818.81</v>
      </c>
      <c r="K122" s="4">
        <v>77450.14</v>
      </c>
      <c r="L122" s="222" t="s">
        <v>461</v>
      </c>
      <c r="M122" s="223"/>
    </row>
    <row r="123" spans="1:12" ht="19.5">
      <c r="A123" s="142" t="s">
        <v>962</v>
      </c>
      <c r="B123" s="141"/>
      <c r="C123" s="2"/>
      <c r="D123" s="174"/>
      <c r="E123" s="174"/>
      <c r="F123" s="174"/>
      <c r="G123" s="174"/>
      <c r="H123" s="191">
        <v>18729.73</v>
      </c>
      <c r="I123" s="4"/>
      <c r="J123" s="4"/>
      <c r="K123" s="55" t="s">
        <v>20</v>
      </c>
      <c r="L123" s="55"/>
    </row>
    <row r="124" spans="1:12" ht="19.5">
      <c r="A124" s="7"/>
      <c r="B124" s="2"/>
      <c r="C124" s="2"/>
      <c r="D124" s="184"/>
      <c r="E124" s="184"/>
      <c r="F124" s="182"/>
      <c r="G124" s="174"/>
      <c r="H124" s="191"/>
      <c r="I124" s="4"/>
      <c r="J124" s="4"/>
      <c r="K124" s="55" t="s">
        <v>20</v>
      </c>
      <c r="L124" s="55"/>
    </row>
    <row r="125" spans="1:12" ht="19.5">
      <c r="A125" s="144" t="s">
        <v>820</v>
      </c>
      <c r="B125" s="99"/>
      <c r="C125" s="2"/>
      <c r="D125" s="182"/>
      <c r="E125" s="182"/>
      <c r="F125" s="182"/>
      <c r="G125" s="174"/>
      <c r="H125" s="191"/>
      <c r="I125" s="40"/>
      <c r="J125" s="4"/>
      <c r="K125" s="55" t="s">
        <v>20</v>
      </c>
      <c r="L125" s="55"/>
    </row>
    <row r="126" spans="1:12" ht="19.5">
      <c r="A126" s="143" t="s">
        <v>963</v>
      </c>
      <c r="B126" s="99"/>
      <c r="C126" s="141"/>
      <c r="D126" s="183"/>
      <c r="E126" s="183"/>
      <c r="F126" s="184"/>
      <c r="G126" s="174"/>
      <c r="H126" s="191">
        <v>242</v>
      </c>
      <c r="I126" s="4"/>
      <c r="J126" s="4"/>
      <c r="K126" s="55" t="s">
        <v>20</v>
      </c>
      <c r="L126" s="55"/>
    </row>
    <row r="127" spans="1:12" ht="19.5">
      <c r="A127" s="143" t="s">
        <v>945</v>
      </c>
      <c r="B127" s="99"/>
      <c r="C127" s="141"/>
      <c r="D127" s="184"/>
      <c r="E127" s="184"/>
      <c r="F127" s="185"/>
      <c r="G127" s="180"/>
      <c r="H127" s="66"/>
      <c r="I127" s="4"/>
      <c r="J127" s="4"/>
      <c r="K127" s="55" t="s">
        <v>20</v>
      </c>
      <c r="L127" s="55"/>
    </row>
    <row r="128" spans="1:12" ht="19.5">
      <c r="A128" s="7"/>
      <c r="B128" s="2"/>
      <c r="C128" s="2"/>
      <c r="D128" s="184"/>
      <c r="E128" s="184"/>
      <c r="F128" s="185"/>
      <c r="G128" s="180"/>
      <c r="H128" s="66"/>
      <c r="I128" s="4"/>
      <c r="J128" s="4"/>
      <c r="K128" s="55" t="s">
        <v>20</v>
      </c>
      <c r="L128" s="55"/>
    </row>
    <row r="129" spans="1:12" ht="19.5">
      <c r="A129" s="7"/>
      <c r="B129" s="2"/>
      <c r="C129" s="2"/>
      <c r="D129" s="184"/>
      <c r="E129" s="184"/>
      <c r="F129" s="184"/>
      <c r="G129" s="180"/>
      <c r="H129" s="66"/>
      <c r="I129" s="4"/>
      <c r="J129" s="4"/>
      <c r="K129" s="55"/>
      <c r="L129" s="55"/>
    </row>
    <row r="130" spans="1:12" ht="19.5">
      <c r="A130" s="144"/>
      <c r="B130" s="99"/>
      <c r="C130" s="2"/>
      <c r="D130" s="183"/>
      <c r="E130" s="183"/>
      <c r="F130" s="184"/>
      <c r="G130" s="180"/>
      <c r="H130" s="66"/>
      <c r="I130" s="4"/>
      <c r="J130" s="4"/>
      <c r="K130" s="55"/>
      <c r="L130" s="55"/>
    </row>
    <row r="131" spans="1:12" ht="19.5">
      <c r="A131" s="143"/>
      <c r="B131" s="99"/>
      <c r="C131" s="2"/>
      <c r="D131" s="184"/>
      <c r="E131" s="184"/>
      <c r="F131" s="185"/>
      <c r="G131" s="178"/>
      <c r="H131" s="66"/>
      <c r="I131" s="4"/>
      <c r="J131" s="4"/>
      <c r="K131" s="55"/>
      <c r="L131" s="55"/>
    </row>
    <row r="132" spans="1:12" ht="19.5">
      <c r="A132" s="143"/>
      <c r="B132" s="99"/>
      <c r="C132" s="2"/>
      <c r="D132" s="184"/>
      <c r="E132" s="184"/>
      <c r="F132" s="185"/>
      <c r="G132" s="174"/>
      <c r="H132" s="66"/>
      <c r="I132" s="4"/>
      <c r="J132" s="4"/>
      <c r="K132" s="55"/>
      <c r="L132" s="55"/>
    </row>
    <row r="133" spans="1:12" ht="19.5">
      <c r="A133" s="7"/>
      <c r="B133" s="2"/>
      <c r="C133" s="2"/>
      <c r="D133" s="184"/>
      <c r="E133" s="184"/>
      <c r="F133" s="184"/>
      <c r="G133" s="66"/>
      <c r="H133" s="66"/>
      <c r="I133" s="4"/>
      <c r="J133" s="4"/>
      <c r="K133" s="55"/>
      <c r="L133" s="55"/>
    </row>
    <row r="134" spans="1:12" ht="19.5">
      <c r="A134" s="7"/>
      <c r="B134" s="2"/>
      <c r="C134" s="2"/>
      <c r="D134" s="183"/>
      <c r="E134" s="183"/>
      <c r="F134" s="184"/>
      <c r="G134" s="2"/>
      <c r="H134" s="66"/>
      <c r="I134" s="4"/>
      <c r="J134" s="4"/>
      <c r="K134" s="55"/>
      <c r="L134" s="55"/>
    </row>
    <row r="135" spans="1:12" ht="19.5">
      <c r="A135" s="41"/>
      <c r="B135" s="2"/>
      <c r="C135" s="2"/>
      <c r="D135" s="186"/>
      <c r="E135" s="186"/>
      <c r="F135" s="187"/>
      <c r="G135" s="141"/>
      <c r="H135" s="2"/>
      <c r="I135" s="4"/>
      <c r="J135" s="4"/>
      <c r="K135" s="55" t="s">
        <v>20</v>
      </c>
      <c r="L135" s="55"/>
    </row>
    <row r="136" spans="1:12" ht="19.5">
      <c r="A136" s="41"/>
      <c r="B136" s="2"/>
      <c r="C136" s="2"/>
      <c r="D136" s="186"/>
      <c r="E136" s="186"/>
      <c r="F136" s="187"/>
      <c r="G136" s="2"/>
      <c r="H136" s="2"/>
      <c r="I136" s="4"/>
      <c r="J136" s="4"/>
      <c r="K136" s="55" t="s">
        <v>20</v>
      </c>
      <c r="L136" s="55"/>
    </row>
    <row r="137" spans="1:12" ht="19.5">
      <c r="A137" s="7"/>
      <c r="B137" s="2"/>
      <c r="C137" s="2"/>
      <c r="D137" s="186"/>
      <c r="E137" s="186"/>
      <c r="F137" s="187"/>
      <c r="G137" s="141"/>
      <c r="H137" s="2"/>
      <c r="I137" s="4"/>
      <c r="J137" s="4"/>
      <c r="K137" s="55" t="s">
        <v>20</v>
      </c>
      <c r="L137" s="55"/>
    </row>
    <row r="138" spans="1:12" ht="19.5">
      <c r="A138" s="7"/>
      <c r="B138" s="2"/>
      <c r="C138" s="2"/>
      <c r="D138" s="186"/>
      <c r="E138" s="186"/>
      <c r="F138" s="186"/>
      <c r="G138" s="2"/>
      <c r="H138" s="2"/>
      <c r="I138" s="4"/>
      <c r="J138" s="4"/>
      <c r="K138" s="55" t="s">
        <v>20</v>
      </c>
      <c r="L138" s="55"/>
    </row>
    <row r="139" spans="1:12" ht="19.5">
      <c r="A139" s="7"/>
      <c r="B139" s="2"/>
      <c r="C139" s="2"/>
      <c r="D139" s="179"/>
      <c r="E139" s="179"/>
      <c r="F139" s="179"/>
      <c r="G139" s="2"/>
      <c r="H139" s="2"/>
      <c r="I139" s="4"/>
      <c r="J139" s="4"/>
      <c r="K139" s="55" t="s">
        <v>20</v>
      </c>
      <c r="L139" s="55"/>
    </row>
    <row r="140" spans="1:12" ht="19.5">
      <c r="A140" s="7"/>
      <c r="B140" s="2"/>
      <c r="C140" s="2"/>
      <c r="D140" s="179"/>
      <c r="E140" s="179"/>
      <c r="F140" s="179"/>
      <c r="G140" s="2"/>
      <c r="H140" s="2"/>
      <c r="I140" s="4"/>
      <c r="J140" s="4"/>
      <c r="K140" s="55" t="s">
        <v>20</v>
      </c>
      <c r="L140" s="55"/>
    </row>
    <row r="141" spans="1:12" ht="19.5">
      <c r="A141" s="7"/>
      <c r="B141" s="2"/>
      <c r="C141" s="2"/>
      <c r="D141" s="2"/>
      <c r="E141" s="2"/>
      <c r="F141" s="2"/>
      <c r="G141" s="2"/>
      <c r="H141" s="2"/>
      <c r="I141" s="4"/>
      <c r="J141" s="4"/>
      <c r="K141" s="55" t="s">
        <v>20</v>
      </c>
      <c r="L141" s="55"/>
    </row>
    <row r="142" spans="1:12" ht="19.5">
      <c r="A142" s="7"/>
      <c r="B142" s="2"/>
      <c r="C142" s="2"/>
      <c r="D142" s="2"/>
      <c r="E142" s="2"/>
      <c r="F142" s="2"/>
      <c r="G142" s="2"/>
      <c r="H142" s="2"/>
      <c r="I142" s="4"/>
      <c r="J142" s="4"/>
      <c r="K142" s="55" t="s">
        <v>20</v>
      </c>
      <c r="L142" s="55"/>
    </row>
    <row r="143" spans="1:12" ht="19.5">
      <c r="A143" s="7"/>
      <c r="B143" s="2"/>
      <c r="C143" s="2"/>
      <c r="D143" s="2"/>
      <c r="E143" s="2"/>
      <c r="F143" s="2"/>
      <c r="G143" s="2"/>
      <c r="H143" s="2"/>
      <c r="I143" s="4"/>
      <c r="J143" s="4"/>
      <c r="K143" s="55" t="s">
        <v>20</v>
      </c>
      <c r="L143" s="55"/>
    </row>
    <row r="144" spans="1:12" ht="19.5">
      <c r="A144" s="7"/>
      <c r="B144" s="2"/>
      <c r="C144" s="2"/>
      <c r="G144" s="2"/>
      <c r="H144" s="2"/>
      <c r="I144" s="4"/>
      <c r="J144" s="4"/>
      <c r="K144" s="55" t="s">
        <v>20</v>
      </c>
      <c r="L144" s="55"/>
    </row>
    <row r="145" spans="1:12" ht="19.5">
      <c r="A145" s="7" t="s">
        <v>405</v>
      </c>
      <c r="B145" s="2"/>
      <c r="C145" s="2"/>
      <c r="G145" s="2"/>
      <c r="H145" s="2"/>
      <c r="I145" s="4"/>
      <c r="J145" s="4"/>
      <c r="K145" s="55" t="s">
        <v>20</v>
      </c>
      <c r="L145" s="55"/>
    </row>
  </sheetData>
  <sheetProtection/>
  <printOptions gridLines="1" headings="1"/>
  <pageMargins left="0.25" right="0.275" top="0.75" bottom="0.75" header="0.3" footer="0.3"/>
  <pageSetup blackAndWhite="1" fitToHeight="0" fitToWidth="1" orientation="landscape" scale="52" r:id="rId1"/>
  <headerFooter alignWithMargins="0">
    <oddHeader>&amp;C&amp;"MS Sans Serif,Bold"&amp;12 33 - TRASH   FUND
EAST PETERSBURG BOROUGH
2018 BUDGET
</oddHeader>
    <oddFooter>&amp;CPage &amp;P of &amp;N&amp;RRevised &amp;D</oddFooter>
  </headerFooter>
  <rowBreaks count="2" manualBreakCount="2">
    <brk id="41" max="255" man="1"/>
    <brk id="8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I61"/>
  <sheetViews>
    <sheetView workbookViewId="0" topLeftCell="A1">
      <pane ySplit="1" topLeftCell="A29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19.421875" style="24" customWidth="1"/>
    <col min="2" max="2" width="50.421875" style="20" customWidth="1"/>
    <col min="3" max="4" width="23.00390625" style="20" customWidth="1"/>
    <col min="5" max="5" width="20.7109375" style="20" customWidth="1"/>
    <col min="6" max="6" width="19.140625" style="20" customWidth="1"/>
    <col min="7" max="7" width="18.140625" style="20" customWidth="1"/>
    <col min="8" max="8" width="18.57421875" style="23" customWidth="1"/>
    <col min="9" max="9" width="17.00390625" style="23" customWidth="1"/>
    <col min="10" max="16384" width="9.140625" style="20" customWidth="1"/>
  </cols>
  <sheetData>
    <row r="1" ht="5.25" customHeight="1" thickBot="1"/>
    <row r="2" spans="1:9" s="21" customFormat="1" ht="58.5" customHeight="1" thickBot="1" thickTop="1">
      <c r="A2" s="6" t="s">
        <v>10</v>
      </c>
      <c r="B2" s="12" t="s">
        <v>9</v>
      </c>
      <c r="C2" s="13" t="s">
        <v>977</v>
      </c>
      <c r="D2" s="13" t="s">
        <v>860</v>
      </c>
      <c r="E2" s="13" t="s">
        <v>1075</v>
      </c>
      <c r="F2" s="13" t="s">
        <v>978</v>
      </c>
      <c r="G2" s="13" t="s">
        <v>861</v>
      </c>
      <c r="H2" s="13" t="s">
        <v>747</v>
      </c>
      <c r="I2" s="13" t="s">
        <v>194</v>
      </c>
    </row>
    <row r="3" spans="1:9" ht="20.25" thickTop="1">
      <c r="A3" s="136" t="s">
        <v>539</v>
      </c>
      <c r="B3" s="106"/>
      <c r="C3" s="107"/>
      <c r="D3" s="107"/>
      <c r="E3" s="107"/>
      <c r="F3" s="108"/>
      <c r="G3" s="107"/>
      <c r="H3" s="108"/>
      <c r="I3" s="101"/>
    </row>
    <row r="4" spans="1:9" ht="19.5">
      <c r="A4" s="7" t="s">
        <v>528</v>
      </c>
      <c r="B4" s="102" t="s">
        <v>903</v>
      </c>
      <c r="C4" s="100">
        <v>2000</v>
      </c>
      <c r="D4" s="100">
        <v>500</v>
      </c>
      <c r="E4" s="100">
        <v>17500</v>
      </c>
      <c r="F4" s="101">
        <v>6427.14</v>
      </c>
      <c r="G4" s="100">
        <v>0</v>
      </c>
      <c r="H4" s="101">
        <v>27497</v>
      </c>
      <c r="I4" s="101">
        <v>8714.44</v>
      </c>
    </row>
    <row r="5" spans="1:9" ht="19.5">
      <c r="A5" s="7" t="s">
        <v>523</v>
      </c>
      <c r="B5" s="102" t="s">
        <v>524</v>
      </c>
      <c r="C5" s="100">
        <v>15000</v>
      </c>
      <c r="D5" s="100">
        <v>15000</v>
      </c>
      <c r="E5" s="100">
        <v>15000</v>
      </c>
      <c r="F5" s="101">
        <v>15000</v>
      </c>
      <c r="G5" s="100">
        <v>15000</v>
      </c>
      <c r="H5" s="101">
        <v>10000</v>
      </c>
      <c r="I5" s="101">
        <v>0</v>
      </c>
    </row>
    <row r="6" spans="1:9" ht="19.5">
      <c r="A6" s="7" t="s">
        <v>759</v>
      </c>
      <c r="B6" s="102" t="s">
        <v>436</v>
      </c>
      <c r="C6" s="100">
        <v>10000</v>
      </c>
      <c r="D6" s="100">
        <v>10000</v>
      </c>
      <c r="E6" s="100">
        <v>10000</v>
      </c>
      <c r="F6" s="101">
        <v>10000</v>
      </c>
      <c r="G6" s="100">
        <v>10000</v>
      </c>
      <c r="H6" s="101"/>
      <c r="I6" s="101"/>
    </row>
    <row r="7" spans="1:9" ht="19.5">
      <c r="A7" s="7"/>
      <c r="B7" s="102"/>
      <c r="C7" s="100"/>
      <c r="D7" s="100"/>
      <c r="E7" s="100"/>
      <c r="F7" s="101"/>
      <c r="G7" s="100"/>
      <c r="H7" s="101"/>
      <c r="I7" s="101"/>
    </row>
    <row r="8" spans="1:9" ht="19.5">
      <c r="A8" s="7"/>
      <c r="B8" s="102" t="s">
        <v>1</v>
      </c>
      <c r="C8" s="101">
        <f>SUM(C4:C6)</f>
        <v>27000</v>
      </c>
      <c r="D8" s="101">
        <f>SUM(D4:D6)</f>
        <v>25500</v>
      </c>
      <c r="E8" s="101">
        <f>SUM(E4:E6)</f>
        <v>42500</v>
      </c>
      <c r="F8" s="101">
        <f>SUM(F4:F6)</f>
        <v>31427.14</v>
      </c>
      <c r="G8" s="101">
        <f>SUM(G4:G6)</f>
        <v>25000</v>
      </c>
      <c r="H8" s="101">
        <f>SUM(H4:H5)</f>
        <v>37497</v>
      </c>
      <c r="I8" s="101">
        <f>SUM(I4:I5)</f>
        <v>8714.44</v>
      </c>
    </row>
    <row r="9" spans="1:9" ht="19.5">
      <c r="A9" s="7"/>
      <c r="B9" s="102"/>
      <c r="C9" s="100"/>
      <c r="D9" s="100"/>
      <c r="E9" s="100"/>
      <c r="F9" s="101"/>
      <c r="G9" s="100"/>
      <c r="H9" s="101"/>
      <c r="I9" s="101"/>
    </row>
    <row r="10" spans="1:9" ht="19.5">
      <c r="A10" s="10" t="s">
        <v>2</v>
      </c>
      <c r="B10" s="102"/>
      <c r="C10" s="100"/>
      <c r="D10" s="100"/>
      <c r="E10" s="100"/>
      <c r="F10" s="101"/>
      <c r="G10" s="100"/>
      <c r="H10" s="101"/>
      <c r="I10" s="101"/>
    </row>
    <row r="11" spans="1:9" ht="19.5">
      <c r="A11" s="7"/>
      <c r="B11" s="102"/>
      <c r="C11" s="100"/>
      <c r="D11" s="100"/>
      <c r="E11" s="100"/>
      <c r="F11" s="101"/>
      <c r="G11" s="100"/>
      <c r="H11" s="101"/>
      <c r="I11" s="101"/>
    </row>
    <row r="12" spans="1:9" ht="19.5">
      <c r="A12" s="7">
        <v>24341000</v>
      </c>
      <c r="B12" s="102" t="s">
        <v>525</v>
      </c>
      <c r="C12" s="100">
        <v>0</v>
      </c>
      <c r="D12" s="100">
        <v>0</v>
      </c>
      <c r="E12" s="100">
        <v>0</v>
      </c>
      <c r="F12" s="101">
        <v>0</v>
      </c>
      <c r="G12" s="100">
        <v>0</v>
      </c>
      <c r="H12" s="101">
        <v>0</v>
      </c>
      <c r="I12" s="101">
        <v>0</v>
      </c>
    </row>
    <row r="13" spans="1:9" ht="19.5">
      <c r="A13" s="7"/>
      <c r="B13" s="102"/>
      <c r="C13" s="100"/>
      <c r="D13" s="100"/>
      <c r="E13" s="100"/>
      <c r="F13" s="101"/>
      <c r="G13" s="100"/>
      <c r="H13" s="101"/>
      <c r="I13" s="101"/>
    </row>
    <row r="14" spans="1:9" ht="19.5">
      <c r="A14" s="7"/>
      <c r="B14" s="102" t="s">
        <v>1</v>
      </c>
      <c r="C14" s="101">
        <f>SUM(C12)</f>
        <v>0</v>
      </c>
      <c r="D14" s="101">
        <f>SUM(D12)</f>
        <v>0</v>
      </c>
      <c r="E14" s="101">
        <f>SUM(E12)</f>
        <v>0</v>
      </c>
      <c r="F14" s="101">
        <v>0</v>
      </c>
      <c r="G14" s="101">
        <f>SUM(G12)</f>
        <v>0</v>
      </c>
      <c r="H14" s="101">
        <f>SUM(H12)</f>
        <v>0</v>
      </c>
      <c r="I14" s="101">
        <f>SUM(I12)</f>
        <v>0</v>
      </c>
    </row>
    <row r="15" spans="1:9" ht="19.5">
      <c r="A15" s="7"/>
      <c r="B15" s="102"/>
      <c r="C15" s="100"/>
      <c r="D15" s="100"/>
      <c r="E15" s="100"/>
      <c r="F15" s="101"/>
      <c r="G15" s="100"/>
      <c r="H15" s="101"/>
      <c r="I15" s="101"/>
    </row>
    <row r="16" spans="1:9" ht="19.5">
      <c r="A16" s="28"/>
      <c r="B16" s="109"/>
      <c r="C16" s="110"/>
      <c r="D16" s="110"/>
      <c r="E16" s="110"/>
      <c r="F16" s="111"/>
      <c r="G16" s="110"/>
      <c r="H16" s="111"/>
      <c r="I16" s="101"/>
    </row>
    <row r="17" spans="1:9" ht="19.5">
      <c r="A17" s="7"/>
      <c r="B17" s="103" t="s">
        <v>3</v>
      </c>
      <c r="C17" s="101">
        <f aca="true" t="shared" si="0" ref="C17:I17">SUM(C8+C14)</f>
        <v>27000</v>
      </c>
      <c r="D17" s="101">
        <f t="shared" si="0"/>
        <v>25500</v>
      </c>
      <c r="E17" s="101">
        <f t="shared" si="0"/>
        <v>42500</v>
      </c>
      <c r="F17" s="101">
        <f t="shared" si="0"/>
        <v>31427.14</v>
      </c>
      <c r="G17" s="101">
        <f t="shared" si="0"/>
        <v>25000</v>
      </c>
      <c r="H17" s="101">
        <f t="shared" si="0"/>
        <v>37497</v>
      </c>
      <c r="I17" s="101">
        <f t="shared" si="0"/>
        <v>8714.44</v>
      </c>
    </row>
    <row r="18" spans="1:9" ht="19.5">
      <c r="A18" s="7"/>
      <c r="B18" s="103"/>
      <c r="C18" s="104"/>
      <c r="D18" s="104"/>
      <c r="E18" s="104"/>
      <c r="F18" s="105"/>
      <c r="G18" s="104"/>
      <c r="H18" s="105"/>
      <c r="I18" s="101"/>
    </row>
    <row r="19" spans="1:9" ht="19.5">
      <c r="A19" s="7"/>
      <c r="B19" s="103"/>
      <c r="C19" s="104"/>
      <c r="D19" s="104"/>
      <c r="E19" s="104"/>
      <c r="F19" s="105"/>
      <c r="G19" s="104"/>
      <c r="H19" s="105"/>
      <c r="I19" s="101"/>
    </row>
    <row r="20" spans="1:9" ht="19.5">
      <c r="A20" s="7"/>
      <c r="B20" s="103" t="s">
        <v>11</v>
      </c>
      <c r="C20" s="104"/>
      <c r="D20" s="104"/>
      <c r="E20" s="104"/>
      <c r="F20" s="105"/>
      <c r="G20" s="104"/>
      <c r="H20" s="105"/>
      <c r="I20" s="101"/>
    </row>
    <row r="21" spans="1:9" ht="19.5">
      <c r="A21" s="7"/>
      <c r="B21" s="102"/>
      <c r="C21" s="100"/>
      <c r="D21" s="100"/>
      <c r="E21" s="100"/>
      <c r="F21" s="101"/>
      <c r="G21" s="100"/>
      <c r="H21" s="101"/>
      <c r="I21" s="101"/>
    </row>
    <row r="22" spans="1:9" ht="19.5">
      <c r="A22" s="11" t="s">
        <v>11</v>
      </c>
      <c r="B22" s="112"/>
      <c r="C22" s="107"/>
      <c r="D22" s="107"/>
      <c r="E22" s="107"/>
      <c r="F22" s="108"/>
      <c r="G22" s="107"/>
      <c r="H22" s="108"/>
      <c r="I22" s="101"/>
    </row>
    <row r="23" spans="1:9" ht="19.5">
      <c r="A23" s="7"/>
      <c r="B23" s="102"/>
      <c r="C23" s="100"/>
      <c r="D23" s="100"/>
      <c r="E23" s="100"/>
      <c r="F23" s="101"/>
      <c r="G23" s="100"/>
      <c r="H23" s="101"/>
      <c r="I23" s="101"/>
    </row>
    <row r="24" spans="1:9" ht="19.5">
      <c r="A24" s="139" t="s">
        <v>526</v>
      </c>
      <c r="B24" s="62" t="s">
        <v>1108</v>
      </c>
      <c r="C24" s="62">
        <v>15000</v>
      </c>
      <c r="D24" s="62">
        <v>10000</v>
      </c>
      <c r="E24" s="62">
        <v>3944.02</v>
      </c>
      <c r="F24" s="101">
        <v>0</v>
      </c>
      <c r="G24" s="100">
        <v>15581.51</v>
      </c>
      <c r="H24" s="101">
        <v>4800</v>
      </c>
      <c r="I24" s="101">
        <v>0</v>
      </c>
    </row>
    <row r="25" spans="1:9" ht="19.5">
      <c r="A25" s="139" t="s">
        <v>1106</v>
      </c>
      <c r="B25" s="62" t="s">
        <v>1107</v>
      </c>
      <c r="C25" s="62">
        <v>12000</v>
      </c>
      <c r="D25" s="62">
        <v>0</v>
      </c>
      <c r="E25" s="62">
        <v>0</v>
      </c>
      <c r="F25" s="101">
        <v>0</v>
      </c>
      <c r="G25" s="100">
        <v>0</v>
      </c>
      <c r="H25" s="101">
        <v>0</v>
      </c>
      <c r="I25" s="101">
        <v>0</v>
      </c>
    </row>
    <row r="26" spans="1:9" ht="19.5">
      <c r="A26" s="7"/>
      <c r="B26" s="102"/>
      <c r="C26" s="100"/>
      <c r="D26" s="100"/>
      <c r="E26" s="100"/>
      <c r="F26" s="101"/>
      <c r="G26" s="100"/>
      <c r="H26" s="101"/>
      <c r="I26" s="101"/>
    </row>
    <row r="27" spans="1:9" ht="19.5">
      <c r="A27" s="7"/>
      <c r="B27" s="102" t="s">
        <v>1</v>
      </c>
      <c r="C27" s="101">
        <f>SUM(C24:C25)</f>
        <v>27000</v>
      </c>
      <c r="D27" s="101">
        <f aca="true" t="shared" si="1" ref="D27:I27">SUM(D24:D24)</f>
        <v>10000</v>
      </c>
      <c r="E27" s="101">
        <f t="shared" si="1"/>
        <v>3944.02</v>
      </c>
      <c r="F27" s="101">
        <f t="shared" si="1"/>
        <v>0</v>
      </c>
      <c r="G27" s="101">
        <f t="shared" si="1"/>
        <v>15581.51</v>
      </c>
      <c r="H27" s="101">
        <f t="shared" si="1"/>
        <v>4800</v>
      </c>
      <c r="I27" s="101">
        <f t="shared" si="1"/>
        <v>0</v>
      </c>
    </row>
    <row r="28" spans="1:9" ht="19.5">
      <c r="A28" s="7"/>
      <c r="B28" s="102"/>
      <c r="C28" s="100"/>
      <c r="D28" s="100"/>
      <c r="E28" s="100"/>
      <c r="F28" s="101"/>
      <c r="G28" s="100"/>
      <c r="H28" s="101"/>
      <c r="I28" s="101"/>
    </row>
    <row r="29" spans="1:9" ht="19.5">
      <c r="A29" s="7"/>
      <c r="B29" s="102"/>
      <c r="C29" s="100"/>
      <c r="D29" s="100"/>
      <c r="E29" s="100"/>
      <c r="F29" s="101"/>
      <c r="G29" s="100"/>
      <c r="H29" s="101"/>
      <c r="I29" s="101"/>
    </row>
    <row r="30" spans="1:9" ht="19.5">
      <c r="A30" s="7"/>
      <c r="B30" s="102"/>
      <c r="C30" s="100"/>
      <c r="D30" s="100"/>
      <c r="E30" s="100"/>
      <c r="F30" s="101"/>
      <c r="G30" s="100"/>
      <c r="H30" s="101"/>
      <c r="I30" s="101"/>
    </row>
    <row r="31" spans="1:9" ht="19.5">
      <c r="A31" s="7"/>
      <c r="B31" s="102"/>
      <c r="C31" s="100"/>
      <c r="D31" s="100"/>
      <c r="E31" s="100"/>
      <c r="F31" s="101"/>
      <c r="G31" s="100"/>
      <c r="H31" s="101"/>
      <c r="I31" s="101"/>
    </row>
    <row r="32" spans="1:9" ht="19.5">
      <c r="A32" s="7"/>
      <c r="B32" s="102"/>
      <c r="C32" s="102"/>
      <c r="D32" s="102"/>
      <c r="E32" s="102"/>
      <c r="F32" s="101"/>
      <c r="G32" s="102"/>
      <c r="H32" s="101"/>
      <c r="I32" s="101"/>
    </row>
    <row r="33" spans="1:9" ht="15" customHeight="1">
      <c r="A33" s="7"/>
      <c r="B33" s="102"/>
      <c r="C33" s="102"/>
      <c r="D33" s="102"/>
      <c r="E33" s="102"/>
      <c r="F33" s="101"/>
      <c r="G33" s="102"/>
      <c r="H33" s="101"/>
      <c r="I33" s="101"/>
    </row>
    <row r="34" spans="1:9" ht="19.5">
      <c r="A34" s="7"/>
      <c r="B34" s="103" t="s">
        <v>5</v>
      </c>
      <c r="C34" s="101">
        <f aca="true" t="shared" si="2" ref="C34:I34">SUM(C32+C27)</f>
        <v>27000</v>
      </c>
      <c r="D34" s="101">
        <f t="shared" si="2"/>
        <v>10000</v>
      </c>
      <c r="E34" s="101">
        <f t="shared" si="2"/>
        <v>3944.02</v>
      </c>
      <c r="F34" s="101">
        <f t="shared" si="2"/>
        <v>0</v>
      </c>
      <c r="G34" s="101">
        <f t="shared" si="2"/>
        <v>15581.51</v>
      </c>
      <c r="H34" s="101">
        <f t="shared" si="2"/>
        <v>4800</v>
      </c>
      <c r="I34" s="101">
        <f t="shared" si="2"/>
        <v>0</v>
      </c>
    </row>
    <row r="35" spans="1:9" ht="19.5">
      <c r="A35" s="7"/>
      <c r="B35" s="102"/>
      <c r="C35" s="102"/>
      <c r="D35" s="102"/>
      <c r="E35" s="102"/>
      <c r="F35" s="101"/>
      <c r="G35" s="102"/>
      <c r="H35" s="101"/>
      <c r="I35" s="101"/>
    </row>
    <row r="36" spans="1:9" ht="19.5">
      <c r="A36" s="7"/>
      <c r="B36" s="102"/>
      <c r="C36" s="102"/>
      <c r="D36" s="102"/>
      <c r="E36" s="102"/>
      <c r="F36" s="101"/>
      <c r="G36" s="102"/>
      <c r="H36" s="101"/>
      <c r="I36" s="101"/>
    </row>
    <row r="37" spans="1:9" ht="19.5">
      <c r="A37" s="188" t="s">
        <v>6</v>
      </c>
      <c r="B37" s="102"/>
      <c r="C37" s="101">
        <f aca="true" t="shared" si="3" ref="C37:I37">SUM(C34)</f>
        <v>27000</v>
      </c>
      <c r="D37" s="101">
        <f>SUM(D34)</f>
        <v>10000</v>
      </c>
      <c r="E37" s="101">
        <f t="shared" si="3"/>
        <v>3944.02</v>
      </c>
      <c r="F37" s="101">
        <f t="shared" si="3"/>
        <v>0</v>
      </c>
      <c r="G37" s="101">
        <f t="shared" si="3"/>
        <v>15581.51</v>
      </c>
      <c r="H37" s="101">
        <f t="shared" si="3"/>
        <v>4800</v>
      </c>
      <c r="I37" s="101">
        <f t="shared" si="3"/>
        <v>0</v>
      </c>
    </row>
    <row r="38" spans="1:9" ht="19.5">
      <c r="A38" s="8" t="s">
        <v>7</v>
      </c>
      <c r="B38" s="102"/>
      <c r="C38" s="101">
        <f aca="true" t="shared" si="4" ref="C38:I38">SUM(C17)</f>
        <v>27000</v>
      </c>
      <c r="D38" s="101">
        <f t="shared" si="4"/>
        <v>25500</v>
      </c>
      <c r="E38" s="101">
        <f t="shared" si="4"/>
        <v>42500</v>
      </c>
      <c r="F38" s="101">
        <f t="shared" si="4"/>
        <v>31427.14</v>
      </c>
      <c r="G38" s="101">
        <f t="shared" si="4"/>
        <v>25000</v>
      </c>
      <c r="H38" s="101">
        <f t="shared" si="4"/>
        <v>37497</v>
      </c>
      <c r="I38" s="101">
        <f t="shared" si="4"/>
        <v>8714.44</v>
      </c>
    </row>
    <row r="39" spans="1:9" ht="19.5">
      <c r="A39" s="7"/>
      <c r="B39" s="102"/>
      <c r="C39" s="102"/>
      <c r="D39" s="102"/>
      <c r="E39" s="102"/>
      <c r="F39" s="101"/>
      <c r="G39" s="102"/>
      <c r="H39" s="101"/>
      <c r="I39" s="101"/>
    </row>
    <row r="40" spans="1:9" ht="19.5">
      <c r="A40" s="31" t="s">
        <v>8</v>
      </c>
      <c r="B40" s="102"/>
      <c r="C40" s="101">
        <f aca="true" t="shared" si="5" ref="C40:I40">SUM(C38-C37)</f>
        <v>0</v>
      </c>
      <c r="D40" s="101">
        <f t="shared" si="5"/>
        <v>15500</v>
      </c>
      <c r="E40" s="101">
        <f t="shared" si="5"/>
        <v>38555.98</v>
      </c>
      <c r="F40" s="101">
        <f t="shared" si="5"/>
        <v>31427.14</v>
      </c>
      <c r="G40" s="101">
        <f t="shared" si="5"/>
        <v>9418.49</v>
      </c>
      <c r="H40" s="101">
        <f t="shared" si="5"/>
        <v>32697</v>
      </c>
      <c r="I40" s="101">
        <f t="shared" si="5"/>
        <v>8714.44</v>
      </c>
    </row>
    <row r="41" spans="1:9" ht="12.75">
      <c r="A41" s="22"/>
      <c r="B41" s="53"/>
      <c r="C41" s="53"/>
      <c r="D41" s="53"/>
      <c r="E41" s="53"/>
      <c r="F41" s="54"/>
      <c r="G41" s="54"/>
      <c r="H41" s="54"/>
      <c r="I41" s="54"/>
    </row>
    <row r="42" spans="6:7" ht="12.75">
      <c r="F42" s="23"/>
      <c r="G42" s="23"/>
    </row>
    <row r="43" spans="1:7" ht="15.75">
      <c r="A43" s="140"/>
      <c r="B43" s="146" t="s">
        <v>407</v>
      </c>
      <c r="C43" s="146"/>
      <c r="D43" s="146"/>
      <c r="E43" s="42"/>
      <c r="F43" s="40"/>
      <c r="G43" s="40"/>
    </row>
    <row r="44" spans="1:9" ht="15.75">
      <c r="A44" s="208" t="s">
        <v>406</v>
      </c>
      <c r="B44" s="211" t="s">
        <v>965</v>
      </c>
      <c r="C44" s="146"/>
      <c r="D44" s="146"/>
      <c r="E44" s="42"/>
      <c r="F44" s="23"/>
      <c r="G44" s="23"/>
      <c r="I44" s="192">
        <v>6000</v>
      </c>
    </row>
    <row r="45" spans="1:9" ht="15.75">
      <c r="A45" s="208"/>
      <c r="B45" s="211"/>
      <c r="C45" s="146"/>
      <c r="D45" s="146"/>
      <c r="E45" s="42"/>
      <c r="F45" s="23"/>
      <c r="G45" s="23"/>
      <c r="I45" s="192"/>
    </row>
    <row r="46" spans="1:8" ht="15.75">
      <c r="A46" s="208" t="s">
        <v>600</v>
      </c>
      <c r="B46" s="211" t="s">
        <v>966</v>
      </c>
      <c r="C46" s="146"/>
      <c r="D46" s="146"/>
      <c r="H46" s="192">
        <v>4800</v>
      </c>
    </row>
    <row r="47" spans="1:8" ht="15.75">
      <c r="A47" s="208"/>
      <c r="B47" s="211"/>
      <c r="C47" s="146"/>
      <c r="D47" s="146"/>
      <c r="H47" s="192"/>
    </row>
    <row r="48" spans="1:7" ht="15.75">
      <c r="A48" s="208" t="s">
        <v>785</v>
      </c>
      <c r="B48" s="211" t="s">
        <v>967</v>
      </c>
      <c r="C48" s="146"/>
      <c r="D48" s="146"/>
      <c r="G48" s="192">
        <v>13830</v>
      </c>
    </row>
    <row r="49" spans="1:7" ht="15.75">
      <c r="A49" s="208"/>
      <c r="B49" s="211" t="s">
        <v>964</v>
      </c>
      <c r="C49" s="146"/>
      <c r="D49" s="146"/>
      <c r="G49" s="192">
        <v>1790</v>
      </c>
    </row>
    <row r="50" spans="1:7" ht="15.75">
      <c r="A50" s="208"/>
      <c r="B50" s="211"/>
      <c r="C50" s="146"/>
      <c r="D50" s="146"/>
      <c r="G50" s="192"/>
    </row>
    <row r="51" spans="1:6" ht="15.75">
      <c r="A51" s="208" t="s">
        <v>816</v>
      </c>
      <c r="B51" s="211" t="s">
        <v>1047</v>
      </c>
      <c r="C51" s="146"/>
      <c r="D51" s="146"/>
      <c r="F51" s="214">
        <v>10800</v>
      </c>
    </row>
    <row r="52" spans="1:2" ht="12.75">
      <c r="A52" s="209"/>
      <c r="B52" s="179"/>
    </row>
    <row r="53" spans="1:5" ht="15.75">
      <c r="A53" s="210" t="s">
        <v>870</v>
      </c>
      <c r="B53" s="211" t="s">
        <v>1048</v>
      </c>
      <c r="E53" s="153">
        <v>3944.02</v>
      </c>
    </row>
    <row r="54" spans="1:5" ht="15.75">
      <c r="A54" s="210"/>
      <c r="B54" s="211"/>
      <c r="E54" s="153"/>
    </row>
    <row r="55" spans="1:3" ht="15.75">
      <c r="A55" s="210" t="s">
        <v>987</v>
      </c>
      <c r="B55" s="179" t="s">
        <v>1044</v>
      </c>
      <c r="C55" s="153">
        <v>15000</v>
      </c>
    </row>
    <row r="56" spans="2:3" ht="15.75">
      <c r="B56" s="179" t="s">
        <v>1109</v>
      </c>
      <c r="C56" s="153">
        <v>12000</v>
      </c>
    </row>
    <row r="57" ht="12.75">
      <c r="B57" s="179"/>
    </row>
    <row r="58" ht="12.75">
      <c r="B58" s="179"/>
    </row>
    <row r="59" ht="12.75">
      <c r="B59" s="179"/>
    </row>
    <row r="60" ht="12.75">
      <c r="B60" s="179"/>
    </row>
    <row r="61" ht="12.75">
      <c r="B61" s="179"/>
    </row>
  </sheetData>
  <sheetProtection/>
  <printOptions gridLines="1"/>
  <pageMargins left="0.2" right="0.2" top="1" bottom="0.75" header="0.3" footer="0.3"/>
  <pageSetup orientation="landscape" scale="62" r:id="rId1"/>
  <headerFooter alignWithMargins="0">
    <oddHeader>&amp;C&amp;"MS Sans Serif,Bold"&amp;13 EAST PETERSBURG BOROUGH&amp;"MS Sans Serif,Regular"
&amp;"MS Sans Serif,Bold"24- EQUIPMENT RESERVE FUND
2018 BUDGET
</oddHeader>
    <oddFooter>&amp;L&amp;"MS Sans Serif,Bold"Equipment Reserve &amp;C&amp;"MS Sans Serif,Bold"&amp;P of &amp;N&amp;RRevised &amp;D</oddFooter>
  </headerFooter>
  <rowBreaks count="1" manualBreakCount="1">
    <brk id="1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I56"/>
  <sheetViews>
    <sheetView workbookViewId="0" topLeftCell="A1">
      <pane ySplit="1" topLeftCell="A47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28.140625" style="24" customWidth="1"/>
    <col min="2" max="2" width="38.00390625" style="20" customWidth="1"/>
    <col min="3" max="5" width="20.7109375" style="20" customWidth="1"/>
    <col min="6" max="6" width="17.140625" style="20" customWidth="1"/>
    <col min="7" max="7" width="19.421875" style="20" customWidth="1"/>
    <col min="8" max="8" width="18.8515625" style="23" customWidth="1"/>
    <col min="9" max="9" width="16.7109375" style="23" customWidth="1"/>
    <col min="10" max="16384" width="9.140625" style="20" customWidth="1"/>
  </cols>
  <sheetData>
    <row r="1" spans="1:9" s="21" customFormat="1" ht="60" thickBot="1" thickTop="1">
      <c r="A1" s="6" t="s">
        <v>10</v>
      </c>
      <c r="B1" s="12" t="s">
        <v>9</v>
      </c>
      <c r="C1" s="13" t="s">
        <v>977</v>
      </c>
      <c r="D1" s="13" t="s">
        <v>860</v>
      </c>
      <c r="E1" s="13" t="s">
        <v>1075</v>
      </c>
      <c r="F1" s="13" t="s">
        <v>978</v>
      </c>
      <c r="G1" s="13" t="s">
        <v>861</v>
      </c>
      <c r="H1" s="13" t="s">
        <v>747</v>
      </c>
      <c r="I1" s="13" t="s">
        <v>194</v>
      </c>
    </row>
    <row r="2" spans="1:9" ht="20.25" thickTop="1">
      <c r="A2" s="10" t="s">
        <v>2</v>
      </c>
      <c r="B2" s="2"/>
      <c r="C2" s="66"/>
      <c r="D2" s="66"/>
      <c r="E2" s="66"/>
      <c r="F2" s="66"/>
      <c r="G2" s="4"/>
      <c r="H2" s="4"/>
      <c r="I2" s="4"/>
    </row>
    <row r="3" spans="1:9" ht="19.5">
      <c r="A3" s="7" t="s">
        <v>165</v>
      </c>
      <c r="B3" s="2" t="s">
        <v>127</v>
      </c>
      <c r="C3" s="66">
        <v>20</v>
      </c>
      <c r="D3" s="66">
        <v>20</v>
      </c>
      <c r="E3" s="66">
        <v>16.24</v>
      </c>
      <c r="F3" s="66">
        <v>20.34</v>
      </c>
      <c r="G3" s="4">
        <v>22.53</v>
      </c>
      <c r="H3" s="4">
        <v>19.62</v>
      </c>
      <c r="I3" s="4">
        <v>17.96</v>
      </c>
    </row>
    <row r="4" spans="1:9" ht="19.5">
      <c r="A4" s="7"/>
      <c r="B4" s="2"/>
      <c r="C4" s="66"/>
      <c r="D4" s="66"/>
      <c r="E4" s="66"/>
      <c r="F4" s="66"/>
      <c r="G4" s="4"/>
      <c r="H4" s="4"/>
      <c r="I4" s="4"/>
    </row>
    <row r="5" spans="1:9" ht="19.5">
      <c r="A5" s="7"/>
      <c r="B5" s="2" t="s">
        <v>1</v>
      </c>
      <c r="C5" s="4">
        <f aca="true" t="shared" si="0" ref="C5:I5">SUM(C3)</f>
        <v>20</v>
      </c>
      <c r="D5" s="4">
        <f t="shared" si="0"/>
        <v>20</v>
      </c>
      <c r="E5" s="4">
        <f t="shared" si="0"/>
        <v>16.24</v>
      </c>
      <c r="F5" s="4">
        <f t="shared" si="0"/>
        <v>20.34</v>
      </c>
      <c r="G5" s="4">
        <f t="shared" si="0"/>
        <v>22.53</v>
      </c>
      <c r="H5" s="4">
        <f t="shared" si="0"/>
        <v>19.62</v>
      </c>
      <c r="I5" s="4">
        <f t="shared" si="0"/>
        <v>17.96</v>
      </c>
    </row>
    <row r="6" spans="1:9" ht="19.5">
      <c r="A6" s="7"/>
      <c r="B6" s="2"/>
      <c r="C6" s="66"/>
      <c r="D6" s="66"/>
      <c r="E6" s="66"/>
      <c r="F6" s="66"/>
      <c r="G6" s="4"/>
      <c r="H6" s="4"/>
      <c r="I6" s="4"/>
    </row>
    <row r="7" spans="1:9" ht="19.5">
      <c r="A7" s="11" t="s">
        <v>166</v>
      </c>
      <c r="B7" s="5"/>
      <c r="C7" s="68"/>
      <c r="D7" s="68"/>
      <c r="E7" s="68"/>
      <c r="F7" s="68"/>
      <c r="G7" s="4"/>
      <c r="H7" s="36"/>
      <c r="I7" s="4"/>
    </row>
    <row r="8" spans="1:9" ht="19.5">
      <c r="A8" s="7"/>
      <c r="B8" s="2"/>
      <c r="C8" s="66"/>
      <c r="D8" s="66"/>
      <c r="E8" s="66"/>
      <c r="F8" s="66"/>
      <c r="G8" s="4"/>
      <c r="H8" s="4"/>
      <c r="I8" s="4"/>
    </row>
    <row r="9" spans="1:9" ht="19.5">
      <c r="A9" s="7" t="s">
        <v>167</v>
      </c>
      <c r="B9" s="2" t="s">
        <v>14</v>
      </c>
      <c r="C9" s="66">
        <v>128000</v>
      </c>
      <c r="D9" s="66">
        <v>123000</v>
      </c>
      <c r="E9" s="66">
        <v>127031.72</v>
      </c>
      <c r="F9" s="66">
        <v>121392.1</v>
      </c>
      <c r="G9" s="4">
        <v>115845.88</v>
      </c>
      <c r="H9" s="4">
        <v>0</v>
      </c>
      <c r="I9" s="4">
        <v>0</v>
      </c>
    </row>
    <row r="10" spans="1:9" ht="19.5">
      <c r="A10" s="7" t="s">
        <v>866</v>
      </c>
      <c r="B10" s="2" t="s">
        <v>867</v>
      </c>
      <c r="C10" s="174">
        <v>1520</v>
      </c>
      <c r="D10" s="174">
        <v>1000</v>
      </c>
      <c r="E10" s="66">
        <v>1520</v>
      </c>
      <c r="F10" s="66">
        <v>1520</v>
      </c>
      <c r="G10" s="4">
        <v>1520</v>
      </c>
      <c r="H10" s="4">
        <v>95755.29</v>
      </c>
      <c r="I10" s="4">
        <v>88961.9</v>
      </c>
    </row>
    <row r="11" spans="1:9" ht="19.5">
      <c r="A11" s="7" t="s">
        <v>868</v>
      </c>
      <c r="B11" s="2" t="s">
        <v>869</v>
      </c>
      <c r="C11" s="66">
        <v>0</v>
      </c>
      <c r="D11" s="66">
        <v>0</v>
      </c>
      <c r="E11" s="66">
        <v>0</v>
      </c>
      <c r="F11" s="66">
        <v>0</v>
      </c>
      <c r="G11" s="4"/>
      <c r="H11" s="4"/>
      <c r="I11" s="4"/>
    </row>
    <row r="12" spans="1:9" ht="19.5">
      <c r="A12" s="7"/>
      <c r="B12" s="2"/>
      <c r="C12" s="66"/>
      <c r="D12" s="66"/>
      <c r="E12" s="66"/>
      <c r="F12" s="66"/>
      <c r="G12" s="4"/>
      <c r="H12" s="4"/>
      <c r="I12" s="4"/>
    </row>
    <row r="13" spans="1:9" ht="19.5">
      <c r="A13" s="7"/>
      <c r="B13" s="2" t="s">
        <v>1</v>
      </c>
      <c r="C13" s="4">
        <f aca="true" t="shared" si="1" ref="C13:I13">SUM(C9:C10)</f>
        <v>129520</v>
      </c>
      <c r="D13" s="4">
        <f>SUM(D9:D10)</f>
        <v>124000</v>
      </c>
      <c r="E13" s="4">
        <f t="shared" si="1"/>
        <v>128551.72</v>
      </c>
      <c r="F13" s="4">
        <f t="shared" si="1"/>
        <v>122912.1</v>
      </c>
      <c r="G13" s="4">
        <f t="shared" si="1"/>
        <v>117365.88</v>
      </c>
      <c r="H13" s="4">
        <f t="shared" si="1"/>
        <v>95755.29</v>
      </c>
      <c r="I13" s="4">
        <f t="shared" si="1"/>
        <v>88961.9</v>
      </c>
    </row>
    <row r="14" spans="1:9" ht="19.5">
      <c r="A14" s="7"/>
      <c r="B14" s="2"/>
      <c r="C14" s="66"/>
      <c r="D14" s="66"/>
      <c r="E14" s="66"/>
      <c r="F14" s="66"/>
      <c r="G14" s="4"/>
      <c r="H14" s="4"/>
      <c r="I14" s="4"/>
    </row>
    <row r="15" spans="1:9" ht="19.5">
      <c r="A15" s="28"/>
      <c r="B15" s="27"/>
      <c r="C15" s="70"/>
      <c r="D15" s="70"/>
      <c r="E15" s="70"/>
      <c r="F15" s="70"/>
      <c r="G15" s="4"/>
      <c r="H15" s="34"/>
      <c r="I15" s="4"/>
    </row>
    <row r="16" spans="1:9" ht="19.5">
      <c r="A16" s="7"/>
      <c r="B16" s="1" t="s">
        <v>3</v>
      </c>
      <c r="C16" s="4">
        <f>SUM(C5+C13)</f>
        <v>129540</v>
      </c>
      <c r="D16" s="4">
        <f>SUM(D5+D13)</f>
        <v>124020</v>
      </c>
      <c r="E16" s="4">
        <f>SUM(E5+E13)</f>
        <v>128567.96</v>
      </c>
      <c r="F16" s="4">
        <f>SUM(F5+F13)</f>
        <v>122932.44</v>
      </c>
      <c r="G16" s="4">
        <f>SUM(G13+G5)</f>
        <v>117388.41</v>
      </c>
      <c r="H16" s="4">
        <f>SUM(H13+H5)</f>
        <v>95774.90999999999</v>
      </c>
      <c r="I16" s="4">
        <f>SUM(I13+I5)</f>
        <v>88979.86</v>
      </c>
    </row>
    <row r="17" spans="1:9" ht="19.5">
      <c r="A17" s="7"/>
      <c r="B17" s="1"/>
      <c r="C17" s="69"/>
      <c r="D17" s="69"/>
      <c r="E17" s="69"/>
      <c r="F17" s="69"/>
      <c r="G17" s="4"/>
      <c r="H17" s="33"/>
      <c r="I17" s="4"/>
    </row>
    <row r="18" spans="1:9" ht="19.5">
      <c r="A18" s="7"/>
      <c r="B18" s="1"/>
      <c r="C18" s="69"/>
      <c r="D18" s="69"/>
      <c r="E18" s="69"/>
      <c r="F18" s="69"/>
      <c r="G18" s="4"/>
      <c r="H18" s="33"/>
      <c r="I18" s="4"/>
    </row>
    <row r="19" spans="1:9" ht="19.5">
      <c r="A19" s="7"/>
      <c r="B19" s="1" t="s">
        <v>11</v>
      </c>
      <c r="C19" s="69"/>
      <c r="D19" s="69"/>
      <c r="E19" s="69"/>
      <c r="F19" s="69"/>
      <c r="G19" s="4"/>
      <c r="H19" s="33"/>
      <c r="I19" s="4"/>
    </row>
    <row r="20" spans="1:9" ht="19.5">
      <c r="A20" s="7"/>
      <c r="B20" s="2"/>
      <c r="C20" s="66"/>
      <c r="D20" s="66"/>
      <c r="E20" s="66"/>
      <c r="F20" s="66"/>
      <c r="G20" s="4"/>
      <c r="H20" s="4"/>
      <c r="I20" s="4"/>
    </row>
    <row r="21" spans="1:9" ht="19.5">
      <c r="A21" s="11" t="s">
        <v>169</v>
      </c>
      <c r="B21" s="5"/>
      <c r="C21" s="68"/>
      <c r="D21" s="68"/>
      <c r="E21" s="68"/>
      <c r="F21" s="68"/>
      <c r="G21" s="4"/>
      <c r="H21" s="36"/>
      <c r="I21" s="4"/>
    </row>
    <row r="22" spans="1:9" ht="19.5">
      <c r="A22" s="7"/>
      <c r="B22" s="2"/>
      <c r="C22" s="66"/>
      <c r="D22" s="66"/>
      <c r="E22" s="66"/>
      <c r="F22" s="66"/>
      <c r="G22" s="4"/>
      <c r="H22" s="4"/>
      <c r="I22" s="4"/>
    </row>
    <row r="23" spans="1:9" ht="19.5">
      <c r="A23" s="7" t="s">
        <v>760</v>
      </c>
      <c r="B23" s="2" t="s">
        <v>170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80500.64</v>
      </c>
      <c r="I23" s="4">
        <v>81947.61</v>
      </c>
    </row>
    <row r="24" spans="1:9" ht="19.5">
      <c r="A24" s="7" t="s">
        <v>805</v>
      </c>
      <c r="B24" s="2" t="s">
        <v>806</v>
      </c>
      <c r="C24" s="82">
        <v>100000</v>
      </c>
      <c r="D24" s="82">
        <v>100000</v>
      </c>
      <c r="E24" s="4">
        <v>0</v>
      </c>
      <c r="F24" s="4">
        <v>110480.49</v>
      </c>
      <c r="G24" s="4">
        <v>152467.29</v>
      </c>
      <c r="H24" s="4"/>
      <c r="I24" s="4"/>
    </row>
    <row r="25" spans="1:9" ht="19.5">
      <c r="A25" s="7"/>
      <c r="B25" s="2"/>
      <c r="C25" s="66"/>
      <c r="D25" s="66"/>
      <c r="E25" s="66"/>
      <c r="F25" s="66"/>
      <c r="G25" s="4"/>
      <c r="H25" s="4"/>
      <c r="I25" s="4"/>
    </row>
    <row r="26" spans="1:9" ht="19.5">
      <c r="A26" s="7"/>
      <c r="B26" s="2" t="s">
        <v>1</v>
      </c>
      <c r="C26" s="4">
        <f aca="true" t="shared" si="2" ref="C26:I26">SUM(C23:C25)</f>
        <v>100000</v>
      </c>
      <c r="D26" s="4">
        <f t="shared" si="2"/>
        <v>100000</v>
      </c>
      <c r="E26" s="4">
        <f t="shared" si="2"/>
        <v>0</v>
      </c>
      <c r="F26" s="4">
        <f t="shared" si="2"/>
        <v>110480.49</v>
      </c>
      <c r="G26" s="4">
        <f t="shared" si="2"/>
        <v>152467.29</v>
      </c>
      <c r="H26" s="4">
        <f t="shared" si="2"/>
        <v>80500.64</v>
      </c>
      <c r="I26" s="4">
        <f t="shared" si="2"/>
        <v>81947.61</v>
      </c>
    </row>
    <row r="27" spans="1:9" ht="19.5">
      <c r="A27" s="7"/>
      <c r="B27" s="2"/>
      <c r="C27" s="66"/>
      <c r="D27" s="66"/>
      <c r="E27" s="66"/>
      <c r="F27" s="66"/>
      <c r="G27" s="4"/>
      <c r="H27" s="4"/>
      <c r="I27" s="4"/>
    </row>
    <row r="28" spans="1:9" ht="19.5">
      <c r="A28" s="7"/>
      <c r="B28" s="2"/>
      <c r="C28" s="66"/>
      <c r="D28" s="66"/>
      <c r="E28" s="66"/>
      <c r="F28" s="66"/>
      <c r="G28" s="4"/>
      <c r="H28" s="4"/>
      <c r="I28" s="4"/>
    </row>
    <row r="29" spans="1:9" ht="19.5">
      <c r="A29" s="11" t="s">
        <v>171</v>
      </c>
      <c r="B29" s="5"/>
      <c r="C29" s="68"/>
      <c r="D29" s="68"/>
      <c r="E29" s="68"/>
      <c r="F29" s="68"/>
      <c r="G29" s="4"/>
      <c r="H29" s="36"/>
      <c r="I29" s="4"/>
    </row>
    <row r="30" spans="1:9" ht="19.5">
      <c r="A30" s="7"/>
      <c r="B30" s="2"/>
      <c r="C30" s="66"/>
      <c r="D30" s="66"/>
      <c r="E30" s="66"/>
      <c r="F30" s="66"/>
      <c r="G30" s="4"/>
      <c r="H30" s="4"/>
      <c r="I30" s="4"/>
    </row>
    <row r="31" spans="1:9" ht="19.5">
      <c r="A31" s="65" t="s">
        <v>172</v>
      </c>
      <c r="B31" s="64" t="s">
        <v>18</v>
      </c>
      <c r="C31" s="62">
        <v>500</v>
      </c>
      <c r="D31" s="62">
        <v>500</v>
      </c>
      <c r="E31" s="62">
        <v>0</v>
      </c>
      <c r="F31" s="62">
        <v>0</v>
      </c>
      <c r="G31" s="4">
        <v>0</v>
      </c>
      <c r="H31" s="4">
        <v>0</v>
      </c>
      <c r="I31" s="4">
        <v>196.44</v>
      </c>
    </row>
    <row r="32" spans="1:9" ht="19.5">
      <c r="A32" s="7"/>
      <c r="B32" s="2"/>
      <c r="C32" s="66"/>
      <c r="D32" s="66"/>
      <c r="E32" s="66"/>
      <c r="F32" s="66"/>
      <c r="G32" s="4"/>
      <c r="H32" s="4"/>
      <c r="I32" s="4"/>
    </row>
    <row r="33" spans="1:9" ht="19.5">
      <c r="A33" s="7"/>
      <c r="B33" s="2" t="s">
        <v>1</v>
      </c>
      <c r="C33" s="4">
        <f>SUM(C31)</f>
        <v>500</v>
      </c>
      <c r="D33" s="4">
        <f>SUM(D31)</f>
        <v>500</v>
      </c>
      <c r="E33" s="4">
        <f>SUM(E31)</f>
        <v>0</v>
      </c>
      <c r="F33" s="4">
        <f>SUM(F31)</f>
        <v>0</v>
      </c>
      <c r="G33" s="4">
        <f>SUM(G31)</f>
        <v>0</v>
      </c>
      <c r="H33" s="4">
        <v>0</v>
      </c>
      <c r="I33" s="4">
        <f>SUM(I31)</f>
        <v>196.44</v>
      </c>
    </row>
    <row r="34" spans="1:9" ht="19.5">
      <c r="A34" s="7"/>
      <c r="B34" s="2"/>
      <c r="C34" s="66"/>
      <c r="D34" s="66"/>
      <c r="E34" s="66"/>
      <c r="F34" s="66"/>
      <c r="G34" s="4"/>
      <c r="H34" s="4"/>
      <c r="I34" s="4"/>
    </row>
    <row r="35" spans="1:9" ht="19.5">
      <c r="A35" s="7"/>
      <c r="B35" s="2"/>
      <c r="C35" s="66"/>
      <c r="D35" s="66"/>
      <c r="E35" s="66"/>
      <c r="F35" s="66"/>
      <c r="G35" s="4"/>
      <c r="H35" s="4"/>
      <c r="I35" s="4"/>
    </row>
    <row r="36" spans="1:9" ht="19.5">
      <c r="A36" s="7"/>
      <c r="B36" s="2"/>
      <c r="C36" s="66"/>
      <c r="D36" s="66"/>
      <c r="E36" s="66"/>
      <c r="F36" s="66"/>
      <c r="G36" s="4"/>
      <c r="H36" s="4"/>
      <c r="I36" s="4"/>
    </row>
    <row r="37" spans="1:9" ht="19.5">
      <c r="A37" s="7"/>
      <c r="B37" s="2"/>
      <c r="C37" s="66"/>
      <c r="D37" s="66"/>
      <c r="E37" s="66"/>
      <c r="F37" s="66"/>
      <c r="G37" s="4"/>
      <c r="H37" s="4"/>
      <c r="I37" s="4"/>
    </row>
    <row r="38" spans="1:9" ht="19.5">
      <c r="A38" s="7"/>
      <c r="B38" s="1" t="s">
        <v>5</v>
      </c>
      <c r="C38" s="4">
        <f>SUM(C33+C26)</f>
        <v>100500</v>
      </c>
      <c r="D38" s="4">
        <f aca="true" t="shared" si="3" ref="D38:I38">SUM(D33+D26)</f>
        <v>100500</v>
      </c>
      <c r="E38" s="4">
        <f t="shared" si="3"/>
        <v>0</v>
      </c>
      <c r="F38" s="4">
        <f t="shared" si="3"/>
        <v>110480.49</v>
      </c>
      <c r="G38" s="4">
        <f t="shared" si="3"/>
        <v>152467.29</v>
      </c>
      <c r="H38" s="4">
        <f t="shared" si="3"/>
        <v>80500.64</v>
      </c>
      <c r="I38" s="4">
        <f t="shared" si="3"/>
        <v>82144.05</v>
      </c>
    </row>
    <row r="39" spans="1:9" ht="19.5">
      <c r="A39" s="7"/>
      <c r="B39" s="2"/>
      <c r="C39" s="66"/>
      <c r="D39" s="66"/>
      <c r="E39" s="66"/>
      <c r="F39" s="66"/>
      <c r="G39" s="4"/>
      <c r="H39" s="4"/>
      <c r="I39" s="4"/>
    </row>
    <row r="40" spans="1:9" ht="19.5">
      <c r="A40" s="7"/>
      <c r="B40" s="2"/>
      <c r="C40" s="66"/>
      <c r="D40" s="66"/>
      <c r="E40" s="66"/>
      <c r="F40" s="66"/>
      <c r="G40" s="4"/>
      <c r="H40" s="4"/>
      <c r="I40" s="4"/>
    </row>
    <row r="41" spans="1:9" ht="19.5">
      <c r="A41" s="8" t="s">
        <v>6</v>
      </c>
      <c r="B41" s="2"/>
      <c r="C41" s="4">
        <f aca="true" t="shared" si="4" ref="C41:I41">SUM(C38)</f>
        <v>100500</v>
      </c>
      <c r="D41" s="4">
        <f>SUM(D38)</f>
        <v>100500</v>
      </c>
      <c r="E41" s="4">
        <f t="shared" si="4"/>
        <v>0</v>
      </c>
      <c r="F41" s="4">
        <f t="shared" si="4"/>
        <v>110480.49</v>
      </c>
      <c r="G41" s="4">
        <f t="shared" si="4"/>
        <v>152467.29</v>
      </c>
      <c r="H41" s="4">
        <f t="shared" si="4"/>
        <v>80500.64</v>
      </c>
      <c r="I41" s="4">
        <f t="shared" si="4"/>
        <v>82144.05</v>
      </c>
    </row>
    <row r="42" spans="1:9" ht="19.5">
      <c r="A42" s="8" t="s">
        <v>7</v>
      </c>
      <c r="B42" s="2"/>
      <c r="C42" s="4">
        <f aca="true" t="shared" si="5" ref="C42:I42">SUM(C16)</f>
        <v>129540</v>
      </c>
      <c r="D42" s="4">
        <f t="shared" si="5"/>
        <v>124020</v>
      </c>
      <c r="E42" s="4">
        <f t="shared" si="5"/>
        <v>128567.96</v>
      </c>
      <c r="F42" s="4">
        <f t="shared" si="5"/>
        <v>122932.44</v>
      </c>
      <c r="G42" s="4">
        <f t="shared" si="5"/>
        <v>117388.41</v>
      </c>
      <c r="H42" s="4">
        <f t="shared" si="5"/>
        <v>95774.90999999999</v>
      </c>
      <c r="I42" s="4">
        <f t="shared" si="5"/>
        <v>88979.86</v>
      </c>
    </row>
    <row r="43" spans="1:9" ht="19.5">
      <c r="A43" s="7"/>
      <c r="B43" s="2"/>
      <c r="C43" s="66"/>
      <c r="D43" s="66"/>
      <c r="E43" s="66"/>
      <c r="F43" s="66"/>
      <c r="G43" s="4"/>
      <c r="H43" s="4"/>
      <c r="I43" s="4"/>
    </row>
    <row r="44" spans="1:9" ht="19.5">
      <c r="A44" s="31" t="s">
        <v>8</v>
      </c>
      <c r="B44" s="2"/>
      <c r="C44" s="4">
        <f aca="true" t="shared" si="6" ref="C44:I44">SUM(C42-C41)</f>
        <v>29040</v>
      </c>
      <c r="D44" s="4">
        <f t="shared" si="6"/>
        <v>23520</v>
      </c>
      <c r="E44" s="4">
        <f t="shared" si="6"/>
        <v>128567.96</v>
      </c>
      <c r="F44" s="4">
        <f t="shared" si="6"/>
        <v>12451.949999999997</v>
      </c>
      <c r="G44" s="4">
        <f t="shared" si="6"/>
        <v>-35078.880000000005</v>
      </c>
      <c r="H44" s="4">
        <f t="shared" si="6"/>
        <v>15274.26999999999</v>
      </c>
      <c r="I44" s="4">
        <f t="shared" si="6"/>
        <v>6835.809999999998</v>
      </c>
    </row>
    <row r="45" spans="1:7" ht="12.75">
      <c r="A45" s="22"/>
      <c r="C45" s="73"/>
      <c r="D45" s="73"/>
      <c r="E45" s="73"/>
      <c r="F45" s="73"/>
      <c r="G45" s="23"/>
    </row>
    <row r="46" spans="1:7" ht="15.75">
      <c r="A46" s="152"/>
      <c r="B46" s="153"/>
      <c r="C46" s="73"/>
      <c r="D46" s="73"/>
      <c r="E46" s="73"/>
      <c r="F46" s="73"/>
      <c r="G46" s="23"/>
    </row>
    <row r="47" spans="1:7" ht="12.75">
      <c r="A47" s="22"/>
      <c r="C47" s="73"/>
      <c r="D47" s="73"/>
      <c r="E47" s="73"/>
      <c r="F47" s="73"/>
      <c r="G47" s="23"/>
    </row>
    <row r="48" spans="1:7" ht="12.75">
      <c r="A48" s="22"/>
      <c r="C48" s="73"/>
      <c r="D48" s="73"/>
      <c r="E48" s="73"/>
      <c r="F48" s="73"/>
      <c r="G48" s="23"/>
    </row>
    <row r="49" spans="3:6" ht="12.75">
      <c r="C49" s="73"/>
      <c r="D49" s="73"/>
      <c r="E49" s="73"/>
      <c r="F49" s="73"/>
    </row>
    <row r="50" spans="1:7" ht="12.75">
      <c r="A50" s="224" t="s">
        <v>797</v>
      </c>
      <c r="B50" s="225"/>
      <c r="C50" s="74"/>
      <c r="D50" s="74"/>
      <c r="E50" s="74"/>
      <c r="F50" s="74"/>
      <c r="G50" s="52"/>
    </row>
    <row r="52" spans="1:7" ht="15.75">
      <c r="A52" s="145" t="s">
        <v>821</v>
      </c>
      <c r="B52" s="141" t="s">
        <v>822</v>
      </c>
      <c r="G52" s="192">
        <v>152956.84</v>
      </c>
    </row>
    <row r="53" spans="1:6" ht="15.75">
      <c r="A53" s="145" t="s">
        <v>816</v>
      </c>
      <c r="B53" s="141" t="s">
        <v>823</v>
      </c>
      <c r="F53" s="192">
        <v>110480.49</v>
      </c>
    </row>
    <row r="54" spans="1:5" ht="15.75">
      <c r="A54" s="145" t="s">
        <v>870</v>
      </c>
      <c r="B54" s="141"/>
      <c r="E54" s="192">
        <v>0</v>
      </c>
    </row>
    <row r="55" spans="1:3" ht="15.75">
      <c r="A55" s="145" t="s">
        <v>987</v>
      </c>
      <c r="B55" s="141" t="s">
        <v>988</v>
      </c>
      <c r="C55" s="214">
        <v>35300</v>
      </c>
    </row>
    <row r="56" spans="1:2" ht="15.75">
      <c r="A56" s="145"/>
      <c r="B56" s="141"/>
    </row>
  </sheetData>
  <sheetProtection/>
  <mergeCells count="1">
    <mergeCell ref="A50:B50"/>
  </mergeCells>
  <printOptions gridLines="1" headings="1"/>
  <pageMargins left="0.5" right="0.25" top="1.25" bottom="0.5" header="0.5" footer="0.5"/>
  <pageSetup blackAndWhite="1" orientation="landscape" scale="57" r:id="rId1"/>
  <headerFooter alignWithMargins="0">
    <oddHeader>&amp;C&amp;"MS Sans Serif,Bold"&amp;13 35 - LIQUID FUELS FUND
(Highway Aid)
East Petersburg Borough
2018 Budget</oddHeader>
    <oddFooter>&amp;L&amp;"MS Sans Serif,Bold"Liquid Fuels Fund&amp;"MS Sans Serif,Regular"
(Highway Aid)&amp;C&amp;"MS Sans Serif,Bold"&amp;P of &amp;N&amp;RRevised &amp;D</oddFooter>
  </headerFooter>
  <rowBreaks count="2" manualBreakCount="2">
    <brk id="17" max="255" man="1"/>
    <brk id="5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I42"/>
  <sheetViews>
    <sheetView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20.7109375" style="24" customWidth="1"/>
    <col min="2" max="2" width="28.8515625" style="20" customWidth="1"/>
    <col min="3" max="4" width="21.28125" style="20" customWidth="1"/>
    <col min="5" max="5" width="20.7109375" style="20" customWidth="1"/>
    <col min="6" max="6" width="16.7109375" style="23" customWidth="1"/>
    <col min="7" max="7" width="19.28125" style="20" customWidth="1"/>
    <col min="8" max="9" width="17.28125" style="23" customWidth="1"/>
    <col min="10" max="16384" width="9.140625" style="20" customWidth="1"/>
  </cols>
  <sheetData>
    <row r="1" spans="1:9" s="21" customFormat="1" ht="60" thickBot="1" thickTop="1">
      <c r="A1" s="6" t="s">
        <v>10</v>
      </c>
      <c r="B1" s="12" t="s">
        <v>9</v>
      </c>
      <c r="C1" s="13" t="s">
        <v>977</v>
      </c>
      <c r="D1" s="13" t="s">
        <v>860</v>
      </c>
      <c r="E1" s="13" t="s">
        <v>1075</v>
      </c>
      <c r="F1" s="13" t="s">
        <v>978</v>
      </c>
      <c r="G1" s="13" t="s">
        <v>861</v>
      </c>
      <c r="H1" s="13" t="s">
        <v>747</v>
      </c>
      <c r="I1" s="13" t="s">
        <v>194</v>
      </c>
    </row>
    <row r="2" spans="1:9" ht="20.25" thickTop="1">
      <c r="A2" s="10" t="s">
        <v>2</v>
      </c>
      <c r="B2" s="2"/>
      <c r="C2" s="66"/>
      <c r="D2" s="66"/>
      <c r="E2" s="66" t="s">
        <v>1110</v>
      </c>
      <c r="F2" s="4"/>
      <c r="G2" s="66"/>
      <c r="H2" s="4"/>
      <c r="I2" s="4"/>
    </row>
    <row r="3" spans="1:9" ht="19.5">
      <c r="A3" s="7"/>
      <c r="B3" s="2"/>
      <c r="C3" s="66"/>
      <c r="D3" s="66"/>
      <c r="E3" s="66"/>
      <c r="F3" s="4"/>
      <c r="G3" s="66"/>
      <c r="H3" s="4"/>
      <c r="I3" s="4"/>
    </row>
    <row r="4" spans="1:9" ht="19.5">
      <c r="A4" s="7" t="s">
        <v>546</v>
      </c>
      <c r="B4" s="2" t="s">
        <v>525</v>
      </c>
      <c r="C4" s="66">
        <v>0</v>
      </c>
      <c r="D4" s="66">
        <v>0</v>
      </c>
      <c r="E4" s="66">
        <v>0</v>
      </c>
      <c r="F4" s="4">
        <v>0</v>
      </c>
      <c r="G4" s="66">
        <v>0</v>
      </c>
      <c r="H4" s="4">
        <v>0</v>
      </c>
      <c r="I4" s="4">
        <v>0</v>
      </c>
    </row>
    <row r="5" spans="1:9" ht="19.5">
      <c r="A5" s="7"/>
      <c r="B5" s="2"/>
      <c r="C5" s="66"/>
      <c r="D5" s="66"/>
      <c r="E5" s="66"/>
      <c r="F5" s="4"/>
      <c r="G5" s="66"/>
      <c r="H5" s="4"/>
      <c r="I5" s="4"/>
    </row>
    <row r="6" spans="1:9" ht="19.5">
      <c r="A6" s="7"/>
      <c r="B6" s="2" t="s">
        <v>1</v>
      </c>
      <c r="C6" s="4">
        <f aca="true" t="shared" si="0" ref="C6:I6">SUM(C4)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</row>
    <row r="7" spans="1:9" ht="20.25" thickTop="1">
      <c r="A7" s="11" t="s">
        <v>0</v>
      </c>
      <c r="B7" s="5"/>
      <c r="C7" s="68"/>
      <c r="D7" s="68"/>
      <c r="E7" s="68"/>
      <c r="F7" s="36"/>
      <c r="G7" s="68"/>
      <c r="H7" s="4"/>
      <c r="I7" s="4"/>
    </row>
    <row r="8" spans="1:9" ht="19.5">
      <c r="A8" s="7"/>
      <c r="B8" s="2"/>
      <c r="C8" s="66"/>
      <c r="D8" s="66"/>
      <c r="E8" s="66"/>
      <c r="F8" s="4"/>
      <c r="G8" s="66"/>
      <c r="H8" s="4"/>
      <c r="I8" s="4"/>
    </row>
    <row r="9" spans="1:9" ht="19.5">
      <c r="A9" s="7" t="s">
        <v>547</v>
      </c>
      <c r="B9" s="2" t="s">
        <v>408</v>
      </c>
      <c r="C9" s="66">
        <v>0</v>
      </c>
      <c r="D9" s="66">
        <v>0</v>
      </c>
      <c r="E9" s="66">
        <v>0</v>
      </c>
      <c r="F9" s="4">
        <v>0</v>
      </c>
      <c r="G9" s="66">
        <v>0</v>
      </c>
      <c r="H9" s="4">
        <v>0</v>
      </c>
      <c r="I9" s="4">
        <v>0</v>
      </c>
    </row>
    <row r="10" spans="1:9" ht="9" customHeight="1">
      <c r="A10" s="7"/>
      <c r="B10" s="30"/>
      <c r="C10" s="113"/>
      <c r="D10" s="113"/>
      <c r="E10" s="113"/>
      <c r="F10" s="4"/>
      <c r="G10" s="113"/>
      <c r="H10" s="4"/>
      <c r="I10" s="4"/>
    </row>
    <row r="11" spans="1:9" ht="19.5">
      <c r="A11" s="7"/>
      <c r="B11" s="2" t="s">
        <v>1</v>
      </c>
      <c r="C11" s="4">
        <f aca="true" t="shared" si="1" ref="C11:I11">SUM(C9:C10)</f>
        <v>0</v>
      </c>
      <c r="D11" s="4">
        <f>SUM(D9:D10)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</row>
    <row r="12" spans="1:9" ht="19.5">
      <c r="A12" s="7"/>
      <c r="B12" s="2"/>
      <c r="C12" s="66"/>
      <c r="D12" s="66"/>
      <c r="E12" s="66"/>
      <c r="F12" s="4"/>
      <c r="G12" s="66"/>
      <c r="H12" s="4"/>
      <c r="I12" s="4"/>
    </row>
    <row r="13" spans="1:9" ht="19.5">
      <c r="A13" s="7"/>
      <c r="B13" s="1" t="s">
        <v>3</v>
      </c>
      <c r="C13" s="4">
        <f aca="true" t="shared" si="2" ref="C13:I13">SUM(C6+C11)</f>
        <v>0</v>
      </c>
      <c r="D13" s="4">
        <f t="shared" si="2"/>
        <v>0</v>
      </c>
      <c r="E13" s="4">
        <f t="shared" si="2"/>
        <v>0</v>
      </c>
      <c r="F13" s="4">
        <f t="shared" si="2"/>
        <v>0</v>
      </c>
      <c r="G13" s="4">
        <f t="shared" si="2"/>
        <v>0</v>
      </c>
      <c r="H13" s="4">
        <f t="shared" si="2"/>
        <v>0</v>
      </c>
      <c r="I13" s="4">
        <f t="shared" si="2"/>
        <v>0</v>
      </c>
    </row>
    <row r="14" spans="1:9" ht="19.5">
      <c r="A14" s="7"/>
      <c r="B14" s="1"/>
      <c r="C14" s="69"/>
      <c r="D14" s="69"/>
      <c r="E14" s="69"/>
      <c r="F14" s="33"/>
      <c r="G14" s="69"/>
      <c r="H14" s="4"/>
      <c r="I14" s="4"/>
    </row>
    <row r="15" spans="1:9" ht="19.5">
      <c r="A15" s="7"/>
      <c r="B15" s="1"/>
      <c r="C15" s="69"/>
      <c r="D15" s="69"/>
      <c r="E15" s="69"/>
      <c r="F15" s="33"/>
      <c r="G15" s="69"/>
      <c r="H15" s="4"/>
      <c r="I15" s="4"/>
    </row>
    <row r="16" spans="1:9" ht="19.5">
      <c r="A16" s="7"/>
      <c r="B16" s="1" t="s">
        <v>11</v>
      </c>
      <c r="C16" s="69"/>
      <c r="D16" s="69"/>
      <c r="E16" s="69"/>
      <c r="F16" s="33"/>
      <c r="G16" s="69"/>
      <c r="H16" s="4"/>
      <c r="I16" s="4"/>
    </row>
    <row r="17" spans="1:9" ht="19.5">
      <c r="A17" s="7"/>
      <c r="B17" s="2"/>
      <c r="C17" s="66"/>
      <c r="D17" s="66"/>
      <c r="E17" s="66"/>
      <c r="F17" s="4"/>
      <c r="G17" s="66"/>
      <c r="H17" s="4"/>
      <c r="I17" s="4"/>
    </row>
    <row r="18" spans="1:9" ht="19.5">
      <c r="A18" s="11" t="s">
        <v>11</v>
      </c>
      <c r="B18" s="14"/>
      <c r="C18" s="68"/>
      <c r="D18" s="68"/>
      <c r="E18" s="68"/>
      <c r="F18" s="36"/>
      <c r="G18" s="68"/>
      <c r="H18" s="4"/>
      <c r="I18" s="4"/>
    </row>
    <row r="19" spans="1:9" ht="19.5">
      <c r="A19" s="7"/>
      <c r="B19" s="2"/>
      <c r="C19" s="66"/>
      <c r="D19" s="66"/>
      <c r="E19" s="66"/>
      <c r="F19" s="4"/>
      <c r="G19" s="66"/>
      <c r="H19" s="4"/>
      <c r="I19" s="4"/>
    </row>
    <row r="20" spans="1:9" ht="19.5">
      <c r="A20" s="7" t="s">
        <v>548</v>
      </c>
      <c r="B20" s="2" t="s">
        <v>549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19.5">
      <c r="A21" s="7" t="s">
        <v>550</v>
      </c>
      <c r="B21" s="2" t="s">
        <v>527</v>
      </c>
      <c r="C21" s="66">
        <v>0</v>
      </c>
      <c r="D21" s="66">
        <v>0</v>
      </c>
      <c r="E21" s="66">
        <v>0</v>
      </c>
      <c r="F21" s="4">
        <v>0</v>
      </c>
      <c r="G21" s="66">
        <v>0</v>
      </c>
      <c r="H21" s="4">
        <v>0</v>
      </c>
      <c r="I21" s="4">
        <v>0</v>
      </c>
    </row>
    <row r="22" spans="1:9" ht="19.5">
      <c r="A22" s="7"/>
      <c r="B22" s="2"/>
      <c r="C22" s="66"/>
      <c r="D22" s="66"/>
      <c r="E22" s="66"/>
      <c r="F22" s="4"/>
      <c r="G22" s="66"/>
      <c r="H22" s="4"/>
      <c r="I22" s="4"/>
    </row>
    <row r="23" spans="1:9" ht="19.5">
      <c r="A23" s="7"/>
      <c r="B23" s="2" t="s">
        <v>1</v>
      </c>
      <c r="C23" s="4">
        <f aca="true" t="shared" si="3" ref="C23:I23">SUM(C20:C21)</f>
        <v>0</v>
      </c>
      <c r="D23" s="4">
        <f>SUM(D20:D21)</f>
        <v>0</v>
      </c>
      <c r="E23" s="4">
        <f t="shared" si="3"/>
        <v>0</v>
      </c>
      <c r="F23" s="4">
        <f t="shared" si="3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</row>
    <row r="24" spans="1:9" ht="19.5">
      <c r="A24" s="7"/>
      <c r="B24" s="2"/>
      <c r="C24" s="66"/>
      <c r="D24" s="66"/>
      <c r="E24" s="66"/>
      <c r="F24" s="4"/>
      <c r="G24" s="66"/>
      <c r="H24" s="4"/>
      <c r="I24" s="4"/>
    </row>
    <row r="25" spans="1:9" ht="19.5">
      <c r="A25" s="7"/>
      <c r="B25" s="2"/>
      <c r="C25" s="66"/>
      <c r="D25" s="66"/>
      <c r="E25" s="66"/>
      <c r="F25" s="4"/>
      <c r="G25" s="66"/>
      <c r="H25" s="4"/>
      <c r="I25" s="4"/>
    </row>
    <row r="26" spans="1:9" ht="19.5">
      <c r="A26" s="166"/>
      <c r="B26" s="2"/>
      <c r="C26" s="66"/>
      <c r="D26" s="66"/>
      <c r="E26" s="66"/>
      <c r="F26" s="4"/>
      <c r="G26" s="66"/>
      <c r="H26" s="4"/>
      <c r="I26" s="4"/>
    </row>
    <row r="27" spans="1:9" ht="19.5">
      <c r="A27" s="167"/>
      <c r="B27" s="2"/>
      <c r="C27" s="66"/>
      <c r="D27" s="66"/>
      <c r="E27" s="66"/>
      <c r="F27" s="4"/>
      <c r="G27" s="66"/>
      <c r="H27" s="4"/>
      <c r="I27" s="4"/>
    </row>
    <row r="28" spans="1:9" ht="19.5">
      <c r="A28" s="166"/>
      <c r="B28" s="2"/>
      <c r="C28" s="66"/>
      <c r="D28" s="66"/>
      <c r="E28" s="66"/>
      <c r="F28" s="4"/>
      <c r="G28" s="66"/>
      <c r="H28" s="4"/>
      <c r="I28" s="4"/>
    </row>
    <row r="29" spans="1:9" ht="19.5">
      <c r="A29" s="7"/>
      <c r="B29" s="2"/>
      <c r="C29" s="66"/>
      <c r="D29" s="66"/>
      <c r="E29" s="66"/>
      <c r="F29" s="4"/>
      <c r="G29" s="66"/>
      <c r="H29" s="4"/>
      <c r="I29" s="4"/>
    </row>
    <row r="30" spans="1:9" ht="19.5">
      <c r="A30" s="7"/>
      <c r="B30" s="1" t="s">
        <v>5</v>
      </c>
      <c r="C30" s="4">
        <f aca="true" t="shared" si="4" ref="C30:I30">SUM(C28+C23)</f>
        <v>0</v>
      </c>
      <c r="D30" s="4">
        <f>SUM(D28+D23)</f>
        <v>0</v>
      </c>
      <c r="E30" s="4">
        <f t="shared" si="4"/>
        <v>0</v>
      </c>
      <c r="F30" s="4">
        <f t="shared" si="4"/>
        <v>0</v>
      </c>
      <c r="G30" s="4">
        <f t="shared" si="4"/>
        <v>0</v>
      </c>
      <c r="H30" s="4">
        <f t="shared" si="4"/>
        <v>0</v>
      </c>
      <c r="I30" s="4">
        <f t="shared" si="4"/>
        <v>0</v>
      </c>
    </row>
    <row r="31" spans="1:9" ht="19.5">
      <c r="A31" s="7"/>
      <c r="B31" s="2"/>
      <c r="C31" s="66"/>
      <c r="D31" s="66"/>
      <c r="E31" s="66"/>
      <c r="F31" s="4"/>
      <c r="G31" s="66"/>
      <c r="H31" s="4"/>
      <c r="I31" s="4"/>
    </row>
    <row r="32" spans="1:9" ht="19.5">
      <c r="A32" s="7"/>
      <c r="B32" s="2"/>
      <c r="C32" s="66"/>
      <c r="D32" s="66"/>
      <c r="E32" s="66"/>
      <c r="F32" s="4"/>
      <c r="G32" s="66"/>
      <c r="H32" s="4"/>
      <c r="I32" s="4"/>
    </row>
    <row r="33" spans="1:9" ht="19.5">
      <c r="A33" s="8" t="s">
        <v>6</v>
      </c>
      <c r="B33" s="2"/>
      <c r="C33" s="4">
        <f aca="true" t="shared" si="5" ref="C33:I33">SUM(C30)</f>
        <v>0</v>
      </c>
      <c r="D33" s="4">
        <f>SUM(D30)</f>
        <v>0</v>
      </c>
      <c r="E33" s="4">
        <f t="shared" si="5"/>
        <v>0</v>
      </c>
      <c r="F33" s="4">
        <f t="shared" si="5"/>
        <v>0</v>
      </c>
      <c r="G33" s="4">
        <f t="shared" si="5"/>
        <v>0</v>
      </c>
      <c r="H33" s="4">
        <f t="shared" si="5"/>
        <v>0</v>
      </c>
      <c r="I33" s="4">
        <f t="shared" si="5"/>
        <v>0</v>
      </c>
    </row>
    <row r="34" spans="1:9" ht="19.5">
      <c r="A34" s="8" t="s">
        <v>7</v>
      </c>
      <c r="B34" s="2"/>
      <c r="C34" s="4">
        <f aca="true" t="shared" si="6" ref="C34:I34">SUM(C13)</f>
        <v>0</v>
      </c>
      <c r="D34" s="4">
        <f>SUM(D13)</f>
        <v>0</v>
      </c>
      <c r="E34" s="4">
        <f t="shared" si="6"/>
        <v>0</v>
      </c>
      <c r="F34" s="4">
        <f t="shared" si="6"/>
        <v>0</v>
      </c>
      <c r="G34" s="4">
        <f t="shared" si="6"/>
        <v>0</v>
      </c>
      <c r="H34" s="4">
        <f t="shared" si="6"/>
        <v>0</v>
      </c>
      <c r="I34" s="4">
        <f t="shared" si="6"/>
        <v>0</v>
      </c>
    </row>
    <row r="35" spans="1:9" ht="19.5">
      <c r="A35" s="7"/>
      <c r="B35" s="2"/>
      <c r="C35" s="66"/>
      <c r="D35" s="66"/>
      <c r="E35" s="66"/>
      <c r="F35" s="4"/>
      <c r="G35" s="66"/>
      <c r="H35" s="4"/>
      <c r="I35" s="4"/>
    </row>
    <row r="36" spans="1:9" ht="19.5">
      <c r="A36" s="31" t="s">
        <v>8</v>
      </c>
      <c r="B36" s="2"/>
      <c r="C36" s="4">
        <f aca="true" t="shared" si="7" ref="C36:I36">SUM(C34-C33)</f>
        <v>0</v>
      </c>
      <c r="D36" s="4">
        <f t="shared" si="7"/>
        <v>0</v>
      </c>
      <c r="E36" s="4">
        <f t="shared" si="7"/>
        <v>0</v>
      </c>
      <c r="F36" s="4">
        <f t="shared" si="7"/>
        <v>0</v>
      </c>
      <c r="G36" s="4">
        <f t="shared" si="7"/>
        <v>0</v>
      </c>
      <c r="H36" s="4">
        <f t="shared" si="7"/>
        <v>0</v>
      </c>
      <c r="I36" s="4">
        <f t="shared" si="7"/>
        <v>0</v>
      </c>
    </row>
    <row r="37" spans="1:7" ht="12.75">
      <c r="A37" s="22"/>
      <c r="C37" s="73"/>
      <c r="D37" s="73"/>
      <c r="E37" s="73"/>
      <c r="G37" s="73"/>
    </row>
    <row r="38" spans="3:7" ht="12.75">
      <c r="C38" s="73"/>
      <c r="D38" s="73"/>
      <c r="E38" s="73"/>
      <c r="G38" s="73"/>
    </row>
    <row r="39" spans="3:9" ht="12.75">
      <c r="C39" s="73"/>
      <c r="D39" s="73"/>
      <c r="E39" s="73"/>
      <c r="G39" s="73"/>
      <c r="I39" s="20"/>
    </row>
    <row r="40" spans="1:7" ht="12.75">
      <c r="A40" s="166" t="s">
        <v>797</v>
      </c>
      <c r="C40" s="73"/>
      <c r="D40" s="73"/>
      <c r="E40" s="73"/>
      <c r="G40" s="73"/>
    </row>
    <row r="41" ht="15.75">
      <c r="A41" s="167">
        <v>2017</v>
      </c>
    </row>
    <row r="42" ht="12.75">
      <c r="A42" s="166"/>
    </row>
  </sheetData>
  <sheetProtection/>
  <printOptions gridLines="1"/>
  <pageMargins left="0.25" right="0.25" top="1" bottom="0.25" header="0.5" footer="0.5"/>
  <pageSetup orientation="landscape" scale="71" r:id="rId1"/>
  <headerFooter alignWithMargins="0">
    <oddHeader>&amp;LPrior to January 2017, Fund was called
General Construction Fund&amp;C&amp;"MS Sans Serif,Bold"&amp;13 23 - PARK AND OPEN SPACE
EAST PETERSBURG BOROUGH
2018 BUDGET
</oddHeader>
    <oddFooter>&amp;LPark and Open Space&amp;C&amp;P of &amp;N&amp;RRevised &amp;D</oddFooter>
  </headerFooter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I63"/>
  <sheetViews>
    <sheetView workbookViewId="0" topLeftCell="A1">
      <pane ySplit="1" topLeftCell="A32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30.28125" style="19" customWidth="1"/>
    <col min="2" max="2" width="38.140625" style="15" customWidth="1"/>
    <col min="3" max="4" width="23.28125" style="15" customWidth="1"/>
    <col min="5" max="5" width="18.421875" style="15" customWidth="1"/>
    <col min="6" max="6" width="17.57421875" style="15" customWidth="1"/>
    <col min="7" max="7" width="18.28125" style="18" customWidth="1"/>
    <col min="8" max="9" width="19.421875" style="18" customWidth="1"/>
    <col min="10" max="16384" width="9.140625" style="15" customWidth="1"/>
  </cols>
  <sheetData>
    <row r="1" spans="1:9" s="16" customFormat="1" ht="60.75" customHeight="1" thickBot="1" thickTop="1">
      <c r="A1" s="6" t="s">
        <v>10</v>
      </c>
      <c r="B1" s="12" t="s">
        <v>9</v>
      </c>
      <c r="C1" s="12" t="s">
        <v>977</v>
      </c>
      <c r="D1" s="12" t="s">
        <v>860</v>
      </c>
      <c r="E1" s="13" t="s">
        <v>1075</v>
      </c>
      <c r="F1" s="13" t="s">
        <v>978</v>
      </c>
      <c r="G1" s="13" t="s">
        <v>859</v>
      </c>
      <c r="H1" s="13" t="s">
        <v>747</v>
      </c>
      <c r="I1" s="13" t="s">
        <v>194</v>
      </c>
    </row>
    <row r="2" spans="1:9" ht="20.25" thickTop="1">
      <c r="A2" s="114" t="s">
        <v>539</v>
      </c>
      <c r="B2" s="2"/>
      <c r="C2" s="2"/>
      <c r="D2" s="2"/>
      <c r="E2" s="66"/>
      <c r="F2" s="66"/>
      <c r="G2" s="4"/>
      <c r="H2" s="4"/>
      <c r="I2" s="4"/>
    </row>
    <row r="3" spans="1:9" ht="19.5">
      <c r="A3" s="114"/>
      <c r="B3" s="2"/>
      <c r="C3" s="2"/>
      <c r="D3" s="2"/>
      <c r="E3" s="66"/>
      <c r="F3" s="66"/>
      <c r="G3" s="4"/>
      <c r="H3" s="4"/>
      <c r="I3" s="4"/>
    </row>
    <row r="4" spans="1:9" ht="19.5">
      <c r="A4" s="7" t="s">
        <v>540</v>
      </c>
      <c r="B4" s="2" t="s">
        <v>541</v>
      </c>
      <c r="C4" s="66">
        <v>0</v>
      </c>
      <c r="D4" s="66">
        <v>0</v>
      </c>
      <c r="E4" s="66">
        <v>0</v>
      </c>
      <c r="F4" s="66">
        <v>0</v>
      </c>
      <c r="G4" s="4">
        <v>0</v>
      </c>
      <c r="H4" s="4">
        <v>0</v>
      </c>
      <c r="I4" s="4">
        <v>20000</v>
      </c>
    </row>
    <row r="5" spans="1:9" ht="19.5">
      <c r="A5" s="7" t="s">
        <v>540</v>
      </c>
      <c r="B5" s="2" t="s">
        <v>541</v>
      </c>
      <c r="C5" s="66">
        <v>0</v>
      </c>
      <c r="D5" s="66">
        <v>0</v>
      </c>
      <c r="E5" s="66">
        <v>0</v>
      </c>
      <c r="F5" s="66">
        <v>0</v>
      </c>
      <c r="G5" s="4">
        <v>0</v>
      </c>
      <c r="H5" s="4">
        <v>0</v>
      </c>
      <c r="I5" s="4">
        <v>-20000</v>
      </c>
    </row>
    <row r="6" spans="1:9" ht="19.5">
      <c r="A6" s="7" t="s">
        <v>542</v>
      </c>
      <c r="B6" s="2" t="s">
        <v>543</v>
      </c>
      <c r="C6" s="66">
        <v>0</v>
      </c>
      <c r="D6" s="66">
        <v>0</v>
      </c>
      <c r="E6" s="66">
        <v>0</v>
      </c>
      <c r="F6" s="66">
        <v>0</v>
      </c>
      <c r="G6" s="4">
        <v>0</v>
      </c>
      <c r="H6" s="4">
        <v>1559.31</v>
      </c>
      <c r="I6" s="4">
        <v>0</v>
      </c>
    </row>
    <row r="7" spans="1:9" ht="19.5">
      <c r="A7" s="7" t="s">
        <v>581</v>
      </c>
      <c r="B7" s="2" t="s">
        <v>957</v>
      </c>
      <c r="C7" s="66"/>
      <c r="D7" s="66"/>
      <c r="E7" s="66"/>
      <c r="F7" s="66">
        <v>14701.97</v>
      </c>
      <c r="G7" s="4"/>
      <c r="H7" s="4"/>
      <c r="I7" s="4"/>
    </row>
    <row r="8" spans="1:9" ht="19.5">
      <c r="A8" s="7" t="s">
        <v>530</v>
      </c>
      <c r="B8" s="2" t="s">
        <v>524</v>
      </c>
      <c r="C8" s="66">
        <v>25000</v>
      </c>
      <c r="D8" s="66">
        <v>25000</v>
      </c>
      <c r="E8" s="66">
        <v>25000</v>
      </c>
      <c r="F8" s="66">
        <v>25000</v>
      </c>
      <c r="G8" s="4">
        <v>25000</v>
      </c>
      <c r="H8" s="4">
        <v>25000</v>
      </c>
      <c r="I8" s="4">
        <v>25000</v>
      </c>
    </row>
    <row r="9" spans="1:9" ht="19.5">
      <c r="A9" s="7" t="s">
        <v>544</v>
      </c>
      <c r="B9" s="2" t="s">
        <v>545</v>
      </c>
      <c r="C9" s="66">
        <v>0</v>
      </c>
      <c r="D9" s="66">
        <v>0</v>
      </c>
      <c r="E9" s="66">
        <v>0</v>
      </c>
      <c r="F9" s="66">
        <v>0</v>
      </c>
      <c r="G9" s="4">
        <v>0</v>
      </c>
      <c r="H9" s="4">
        <v>0</v>
      </c>
      <c r="I9" s="4">
        <v>555.79</v>
      </c>
    </row>
    <row r="10" spans="1:9" ht="19.5">
      <c r="A10" s="7"/>
      <c r="B10" s="2"/>
      <c r="C10" s="66"/>
      <c r="D10" s="66"/>
      <c r="E10" s="66"/>
      <c r="F10" s="66"/>
      <c r="G10" s="4"/>
      <c r="H10" s="4"/>
      <c r="I10" s="4"/>
    </row>
    <row r="11" spans="1:9" ht="19.5">
      <c r="A11" s="7"/>
      <c r="B11" s="2" t="s">
        <v>1</v>
      </c>
      <c r="C11" s="4">
        <f>SUM(C2:C9)</f>
        <v>25000</v>
      </c>
      <c r="D11" s="4">
        <f>SUM(D2:D9)</f>
        <v>25000</v>
      </c>
      <c r="E11" s="4">
        <f>SUM(E4:E9)</f>
        <v>25000</v>
      </c>
      <c r="F11" s="4">
        <f>SUM(F4:F9)</f>
        <v>39701.97</v>
      </c>
      <c r="G11" s="4">
        <f>SUM(G4:G9)</f>
        <v>25000</v>
      </c>
      <c r="H11" s="4">
        <f>SUM(H4:H9)</f>
        <v>26559.31</v>
      </c>
      <c r="I11" s="4">
        <f>SUM(I4:I9)</f>
        <v>25555.79</v>
      </c>
    </row>
    <row r="12" spans="1:9" ht="19.5">
      <c r="A12" s="7"/>
      <c r="B12" s="2"/>
      <c r="C12" s="66"/>
      <c r="D12" s="66"/>
      <c r="E12" s="66"/>
      <c r="F12" s="66"/>
      <c r="G12" s="4"/>
      <c r="H12" s="4"/>
      <c r="I12" s="4"/>
    </row>
    <row r="13" spans="1:9" ht="19.5">
      <c r="A13" s="7"/>
      <c r="B13" s="2"/>
      <c r="C13" s="66"/>
      <c r="D13" s="66"/>
      <c r="E13" s="66"/>
      <c r="F13" s="66"/>
      <c r="G13" s="4"/>
      <c r="H13" s="4"/>
      <c r="I13" s="4"/>
    </row>
    <row r="14" spans="1:9" ht="19.5">
      <c r="A14" s="7"/>
      <c r="B14" s="1" t="s">
        <v>7</v>
      </c>
      <c r="C14" s="4">
        <f aca="true" t="shared" si="0" ref="C14:I14">SUM(C11)</f>
        <v>25000</v>
      </c>
      <c r="D14" s="4">
        <f>SUM(D11)</f>
        <v>25000</v>
      </c>
      <c r="E14" s="4">
        <f t="shared" si="0"/>
        <v>25000</v>
      </c>
      <c r="F14" s="4">
        <f t="shared" si="0"/>
        <v>39701.97</v>
      </c>
      <c r="G14" s="4">
        <f t="shared" si="0"/>
        <v>25000</v>
      </c>
      <c r="H14" s="4">
        <f t="shared" si="0"/>
        <v>26559.31</v>
      </c>
      <c r="I14" s="4">
        <f t="shared" si="0"/>
        <v>25555.79</v>
      </c>
    </row>
    <row r="15" spans="1:9" ht="19.5">
      <c r="A15" s="7"/>
      <c r="B15" s="1" t="s">
        <v>1045</v>
      </c>
      <c r="C15" s="4">
        <v>65000</v>
      </c>
      <c r="D15" s="4"/>
      <c r="E15" s="4"/>
      <c r="F15" s="4"/>
      <c r="G15" s="4"/>
      <c r="H15" s="4"/>
      <c r="I15" s="4"/>
    </row>
    <row r="16" spans="1:9" ht="19.5">
      <c r="A16" s="7"/>
      <c r="B16" s="212" t="s">
        <v>3</v>
      </c>
      <c r="C16" s="162">
        <f>SUM(C14:C15)</f>
        <v>90000</v>
      </c>
      <c r="D16" s="66"/>
      <c r="E16" s="66"/>
      <c r="F16" s="66"/>
      <c r="G16" s="4"/>
      <c r="H16" s="4"/>
      <c r="I16" s="4"/>
    </row>
    <row r="17" spans="1:9" ht="19.5">
      <c r="A17" s="7"/>
      <c r="B17" s="2"/>
      <c r="C17" s="66"/>
      <c r="D17" s="66"/>
      <c r="E17" s="66"/>
      <c r="F17" s="66"/>
      <c r="G17" s="4"/>
      <c r="H17" s="4"/>
      <c r="I17" s="4"/>
    </row>
    <row r="18" spans="1:9" ht="19.5">
      <c r="A18" s="7"/>
      <c r="B18" s="2" t="s">
        <v>11</v>
      </c>
      <c r="C18" s="66"/>
      <c r="D18" s="66"/>
      <c r="E18" s="66"/>
      <c r="F18" s="66"/>
      <c r="G18" s="4"/>
      <c r="H18" s="4"/>
      <c r="I18" s="4"/>
    </row>
    <row r="19" spans="1:9" ht="19.5">
      <c r="A19" s="7"/>
      <c r="B19" s="2"/>
      <c r="C19" s="66"/>
      <c r="D19" s="66"/>
      <c r="E19" s="66"/>
      <c r="F19" s="66"/>
      <c r="G19" s="4"/>
      <c r="H19" s="4"/>
      <c r="I19" s="4"/>
    </row>
    <row r="20" spans="1:9" ht="19.5">
      <c r="A20" s="11" t="s">
        <v>11</v>
      </c>
      <c r="B20" s="14"/>
      <c r="C20" s="68"/>
      <c r="D20" s="68"/>
      <c r="E20" s="68"/>
      <c r="F20" s="68"/>
      <c r="G20" s="36"/>
      <c r="H20" s="4"/>
      <c r="I20" s="4"/>
    </row>
    <row r="21" spans="1:9" ht="19.5">
      <c r="A21" s="7"/>
      <c r="B21" s="2"/>
      <c r="C21" s="66"/>
      <c r="D21" s="66"/>
      <c r="E21" s="66"/>
      <c r="F21" s="66"/>
      <c r="G21" s="4"/>
      <c r="H21" s="4"/>
      <c r="I21" s="4"/>
    </row>
    <row r="22" spans="1:9" ht="19.5">
      <c r="A22" s="7" t="s">
        <v>532</v>
      </c>
      <c r="B22" s="2" t="s">
        <v>531</v>
      </c>
      <c r="C22" s="66">
        <v>15000</v>
      </c>
      <c r="D22" s="66">
        <v>18000</v>
      </c>
      <c r="E22" s="66">
        <v>2566.25</v>
      </c>
      <c r="F22" s="66">
        <v>5343</v>
      </c>
      <c r="G22" s="4">
        <v>3178.5</v>
      </c>
      <c r="H22" s="4">
        <v>14012.5</v>
      </c>
      <c r="I22" s="4">
        <v>0</v>
      </c>
    </row>
    <row r="23" spans="1:9" ht="19.5">
      <c r="A23" s="7" t="s">
        <v>533</v>
      </c>
      <c r="B23" s="2" t="s">
        <v>348</v>
      </c>
      <c r="C23" s="66">
        <v>14000</v>
      </c>
      <c r="D23" s="66">
        <v>16000</v>
      </c>
      <c r="E23" s="66">
        <v>6803.09</v>
      </c>
      <c r="F23" s="66">
        <v>8240.1</v>
      </c>
      <c r="G23" s="4">
        <v>10790.07</v>
      </c>
      <c r="H23" s="4">
        <v>14044.03</v>
      </c>
      <c r="I23" s="4"/>
    </row>
    <row r="24" spans="1:9" ht="19.5">
      <c r="A24" s="7" t="s">
        <v>926</v>
      </c>
      <c r="B24" s="2" t="s">
        <v>927</v>
      </c>
      <c r="C24" s="66">
        <v>2000</v>
      </c>
      <c r="D24" s="66">
        <v>2000</v>
      </c>
      <c r="E24" s="66">
        <v>0</v>
      </c>
      <c r="F24" s="66">
        <v>0</v>
      </c>
      <c r="G24" s="4"/>
      <c r="H24" s="4"/>
      <c r="I24" s="4"/>
    </row>
    <row r="25" spans="1:9" ht="19.5">
      <c r="A25" s="7" t="s">
        <v>534</v>
      </c>
      <c r="B25" s="2" t="s">
        <v>409</v>
      </c>
      <c r="C25" s="66">
        <v>300</v>
      </c>
      <c r="D25" s="66">
        <v>300</v>
      </c>
      <c r="E25" s="66">
        <v>0</v>
      </c>
      <c r="F25" s="66">
        <v>0</v>
      </c>
      <c r="G25" s="4">
        <v>0</v>
      </c>
      <c r="H25" s="4">
        <v>298.99</v>
      </c>
      <c r="I25" s="4"/>
    </row>
    <row r="26" spans="1:9" ht="19.5">
      <c r="A26" s="7" t="s">
        <v>535</v>
      </c>
      <c r="B26" s="30" t="s">
        <v>536</v>
      </c>
      <c r="C26" s="66">
        <v>0</v>
      </c>
      <c r="D26" s="66">
        <v>7000</v>
      </c>
      <c r="E26" s="66">
        <v>0</v>
      </c>
      <c r="F26" s="66">
        <v>640</v>
      </c>
      <c r="G26" s="4">
        <v>585</v>
      </c>
      <c r="H26" s="4">
        <v>1597.5</v>
      </c>
      <c r="I26" s="4"/>
    </row>
    <row r="27" spans="1:9" ht="19.5">
      <c r="A27" s="7" t="s">
        <v>537</v>
      </c>
      <c r="B27" s="30" t="s">
        <v>538</v>
      </c>
      <c r="C27" s="66">
        <v>4000</v>
      </c>
      <c r="D27" s="66">
        <v>6000</v>
      </c>
      <c r="E27" s="66">
        <v>1029</v>
      </c>
      <c r="F27" s="66">
        <v>1764</v>
      </c>
      <c r="G27" s="4">
        <v>2295</v>
      </c>
      <c r="H27" s="4">
        <v>3532.5</v>
      </c>
      <c r="I27" s="4"/>
    </row>
    <row r="28" spans="1:9" ht="19.5">
      <c r="A28" s="7"/>
      <c r="B28" s="2"/>
      <c r="C28" s="66"/>
      <c r="D28" s="66"/>
      <c r="E28" s="66"/>
      <c r="F28" s="66"/>
      <c r="G28" s="4"/>
      <c r="H28" s="4"/>
      <c r="I28" s="4"/>
    </row>
    <row r="29" spans="1:9" ht="19.5">
      <c r="A29" s="7"/>
      <c r="B29" s="2" t="s">
        <v>1</v>
      </c>
      <c r="C29" s="4">
        <f aca="true" t="shared" si="1" ref="C29:H29">SUM(C22:C27)</f>
        <v>35300</v>
      </c>
      <c r="D29" s="4">
        <f t="shared" si="1"/>
        <v>49300</v>
      </c>
      <c r="E29" s="4">
        <f t="shared" si="1"/>
        <v>10398.34</v>
      </c>
      <c r="F29" s="4">
        <f t="shared" si="1"/>
        <v>15987.1</v>
      </c>
      <c r="G29" s="4">
        <f t="shared" si="1"/>
        <v>16848.57</v>
      </c>
      <c r="H29" s="4">
        <f t="shared" si="1"/>
        <v>33485.520000000004</v>
      </c>
      <c r="I29" s="4">
        <f>SUM(I22)</f>
        <v>0</v>
      </c>
    </row>
    <row r="30" spans="1:9" ht="19.5">
      <c r="A30" s="7"/>
      <c r="B30" s="2"/>
      <c r="C30" s="66"/>
      <c r="D30" s="66"/>
      <c r="E30" s="66"/>
      <c r="F30" s="66"/>
      <c r="G30" s="4"/>
      <c r="H30" s="4"/>
      <c r="I30" s="4"/>
    </row>
    <row r="31" spans="1:9" ht="19.5">
      <c r="A31" s="7"/>
      <c r="B31" s="2"/>
      <c r="C31" s="66"/>
      <c r="D31" s="66"/>
      <c r="E31" s="66"/>
      <c r="F31" s="66"/>
      <c r="G31" s="4"/>
      <c r="H31" s="4"/>
      <c r="I31" s="4"/>
    </row>
    <row r="32" spans="1:9" ht="19.5">
      <c r="A32" s="7"/>
      <c r="B32" s="2"/>
      <c r="C32" s="66"/>
      <c r="D32" s="66"/>
      <c r="E32" s="66"/>
      <c r="F32" s="66"/>
      <c r="G32" s="4"/>
      <c r="H32" s="4"/>
      <c r="I32" s="4"/>
    </row>
    <row r="33" spans="1:9" ht="19.5">
      <c r="A33" s="7"/>
      <c r="B33" s="2"/>
      <c r="C33" s="66"/>
      <c r="D33" s="66"/>
      <c r="E33" s="66"/>
      <c r="F33" s="66"/>
      <c r="G33" s="4"/>
      <c r="H33" s="4"/>
      <c r="I33" s="4"/>
    </row>
    <row r="34" spans="1:9" ht="19.5">
      <c r="A34" s="7"/>
      <c r="B34" s="1" t="s">
        <v>5</v>
      </c>
      <c r="C34" s="4">
        <f>SUM(C29+C31)</f>
        <v>35300</v>
      </c>
      <c r="D34" s="4">
        <f>SUM(D29+D31)</f>
        <v>49300</v>
      </c>
      <c r="E34" s="4">
        <f>SUM(E29+E31)</f>
        <v>10398.34</v>
      </c>
      <c r="F34" s="4">
        <f>SUM(F29+F31)</f>
        <v>15987.1</v>
      </c>
      <c r="G34" s="4">
        <f>SUM(G29)</f>
        <v>16848.57</v>
      </c>
      <c r="H34" s="4">
        <f>SUM(H29+H31)</f>
        <v>33485.520000000004</v>
      </c>
      <c r="I34" s="4">
        <f>SUM(I29)</f>
        <v>0</v>
      </c>
    </row>
    <row r="35" spans="1:9" ht="19.5">
      <c r="A35" s="7"/>
      <c r="B35" s="2"/>
      <c r="C35" s="66"/>
      <c r="D35" s="66"/>
      <c r="E35" s="66"/>
      <c r="F35" s="66"/>
      <c r="G35" s="4"/>
      <c r="H35" s="4"/>
      <c r="I35" s="4"/>
    </row>
    <row r="36" spans="1:9" ht="19.5">
      <c r="A36" s="7"/>
      <c r="B36" s="2"/>
      <c r="C36" s="66"/>
      <c r="D36" s="66"/>
      <c r="E36" s="66"/>
      <c r="F36" s="66"/>
      <c r="G36" s="4"/>
      <c r="H36" s="4"/>
      <c r="I36" s="4"/>
    </row>
    <row r="37" spans="1:9" ht="19.5">
      <c r="A37" s="8" t="s">
        <v>6</v>
      </c>
      <c r="B37" s="2"/>
      <c r="C37" s="4">
        <f aca="true" t="shared" si="2" ref="C37:I37">SUM(C34)</f>
        <v>35300</v>
      </c>
      <c r="D37" s="4">
        <f>SUM(D34)</f>
        <v>49300</v>
      </c>
      <c r="E37" s="4">
        <f t="shared" si="2"/>
        <v>10398.34</v>
      </c>
      <c r="F37" s="4">
        <f t="shared" si="2"/>
        <v>15987.1</v>
      </c>
      <c r="G37" s="4">
        <f t="shared" si="2"/>
        <v>16848.57</v>
      </c>
      <c r="H37" s="4">
        <f t="shared" si="2"/>
        <v>33485.520000000004</v>
      </c>
      <c r="I37" s="4">
        <f t="shared" si="2"/>
        <v>0</v>
      </c>
    </row>
    <row r="38" spans="1:9" ht="19.5">
      <c r="A38" s="8" t="s">
        <v>7</v>
      </c>
      <c r="B38" s="2"/>
      <c r="C38" s="4">
        <f>SUM(C16)</f>
        <v>90000</v>
      </c>
      <c r="D38" s="4">
        <f>SUM(D14)</f>
        <v>25000</v>
      </c>
      <c r="E38" s="4">
        <f>SUM(E14)</f>
        <v>25000</v>
      </c>
      <c r="F38" s="4">
        <f>SUM(F14)</f>
        <v>39701.97</v>
      </c>
      <c r="G38" s="4">
        <f>SUM(G11)</f>
        <v>25000</v>
      </c>
      <c r="H38" s="4">
        <f>SUM(H14)</f>
        <v>26559.31</v>
      </c>
      <c r="I38" s="4">
        <f>SUM(I14)</f>
        <v>25555.79</v>
      </c>
    </row>
    <row r="39" spans="1:9" ht="19.5">
      <c r="A39" s="7"/>
      <c r="B39" s="2"/>
      <c r="C39" s="66"/>
      <c r="D39" s="66"/>
      <c r="E39" s="66"/>
      <c r="F39" s="66"/>
      <c r="G39" s="4"/>
      <c r="H39" s="4"/>
      <c r="I39" s="4"/>
    </row>
    <row r="40" spans="1:9" ht="19.5">
      <c r="A40" s="31" t="s">
        <v>8</v>
      </c>
      <c r="B40" s="2"/>
      <c r="C40" s="4">
        <f aca="true" t="shared" si="3" ref="C40:I40">SUM(C38-C37)</f>
        <v>54700</v>
      </c>
      <c r="D40" s="4">
        <f t="shared" si="3"/>
        <v>-24300</v>
      </c>
      <c r="E40" s="4">
        <f t="shared" si="3"/>
        <v>14601.66</v>
      </c>
      <c r="F40" s="4">
        <f t="shared" si="3"/>
        <v>23714.870000000003</v>
      </c>
      <c r="G40" s="4">
        <f t="shared" si="3"/>
        <v>8151.43</v>
      </c>
      <c r="H40" s="4">
        <f t="shared" si="3"/>
        <v>-6926.210000000003</v>
      </c>
      <c r="I40" s="4">
        <f t="shared" si="3"/>
        <v>25555.79</v>
      </c>
    </row>
    <row r="41" spans="1:6" ht="15.75">
      <c r="A41" s="17"/>
      <c r="E41" s="75"/>
      <c r="F41" s="75"/>
    </row>
    <row r="42" spans="5:6" ht="15.75">
      <c r="E42" s="75"/>
      <c r="F42" s="75"/>
    </row>
    <row r="43" spans="2:6" ht="15.75">
      <c r="B43" s="151"/>
      <c r="E43" s="75"/>
      <c r="F43" s="75"/>
    </row>
    <row r="44" spans="5:6" ht="15.75">
      <c r="E44" s="75"/>
      <c r="F44" s="75"/>
    </row>
    <row r="45" spans="5:6" ht="15.75">
      <c r="E45" s="75"/>
      <c r="F45" s="75"/>
    </row>
    <row r="46" spans="5:6" ht="15.75">
      <c r="E46" s="75"/>
      <c r="F46" s="75"/>
    </row>
    <row r="47" spans="5:6" ht="15.75">
      <c r="E47" s="75"/>
      <c r="F47" s="75"/>
    </row>
    <row r="48" spans="5:6" ht="15.75">
      <c r="E48" s="75"/>
      <c r="F48" s="75"/>
    </row>
    <row r="49" spans="5:6" ht="15.75">
      <c r="E49" s="75"/>
      <c r="F49" s="75"/>
    </row>
    <row r="50" spans="5:6" ht="15.75">
      <c r="E50" s="75"/>
      <c r="F50" s="75"/>
    </row>
    <row r="51" spans="5:6" ht="15.75">
      <c r="E51" s="75"/>
      <c r="F51" s="75"/>
    </row>
    <row r="52" spans="5:6" ht="15.75">
      <c r="E52" s="75"/>
      <c r="F52" s="75"/>
    </row>
    <row r="53" spans="5:6" ht="15.75">
      <c r="E53" s="75"/>
      <c r="F53" s="75"/>
    </row>
    <row r="54" spans="5:6" ht="15.75">
      <c r="E54" s="75"/>
      <c r="F54" s="75"/>
    </row>
    <row r="55" spans="5:6" ht="15.75">
      <c r="E55" s="75"/>
      <c r="F55" s="75"/>
    </row>
    <row r="56" spans="5:6" ht="15.75">
      <c r="E56" s="75"/>
      <c r="F56" s="75"/>
    </row>
    <row r="57" spans="5:6" ht="15.75">
      <c r="E57" s="75"/>
      <c r="F57" s="75"/>
    </row>
    <row r="58" spans="5:6" ht="15.75">
      <c r="E58" s="75"/>
      <c r="F58" s="75"/>
    </row>
    <row r="59" spans="5:6" ht="15.75">
      <c r="E59" s="75"/>
      <c r="F59" s="75"/>
    </row>
    <row r="60" spans="5:6" ht="15.75">
      <c r="E60" s="75"/>
      <c r="F60" s="75"/>
    </row>
    <row r="61" spans="5:6" ht="15.75">
      <c r="E61" s="75"/>
      <c r="F61" s="75"/>
    </row>
    <row r="62" spans="5:6" ht="15.75">
      <c r="E62" s="75"/>
      <c r="F62" s="75"/>
    </row>
    <row r="63" spans="5:6" ht="15.75">
      <c r="E63" s="75"/>
      <c r="F63" s="75"/>
    </row>
  </sheetData>
  <sheetProtection/>
  <printOptions gridLines="1"/>
  <pageMargins left="0.75" right="0.37" top="1" bottom="1" header="0.5" footer="0.5"/>
  <pageSetup orientation="landscape" scale="56" r:id="rId1"/>
  <headerFooter alignWithMargins="0">
    <oddHeader>&amp;C&amp;"MS Sans Serif,Bold"&amp;13 04 - SNOW  MAINT  FUND
EAST PETERSBURG BOROUGH
2018  BUDGET</oddHeader>
    <oddFooter>&amp;LSNOW  MAINT  FUND
&amp;C&amp;P of &amp;N&amp;RRevised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I87"/>
  <sheetViews>
    <sheetView workbookViewId="0" topLeftCell="A1">
      <pane ySplit="1" topLeftCell="A50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30.28125" style="19" customWidth="1"/>
    <col min="2" max="2" width="37.28125" style="15" customWidth="1"/>
    <col min="3" max="4" width="23.00390625" style="18" customWidth="1"/>
    <col min="5" max="5" width="19.7109375" style="15" customWidth="1"/>
    <col min="6" max="6" width="19.57421875" style="18" customWidth="1"/>
    <col min="7" max="7" width="18.7109375" style="18" customWidth="1"/>
    <col min="8" max="8" width="18.421875" style="18" customWidth="1"/>
    <col min="9" max="9" width="18.00390625" style="18" customWidth="1"/>
    <col min="10" max="10" width="36.421875" style="15" customWidth="1"/>
    <col min="11" max="16384" width="9.140625" style="15" customWidth="1"/>
  </cols>
  <sheetData>
    <row r="1" spans="1:9" s="16" customFormat="1" ht="57" customHeight="1" thickBot="1" thickTop="1">
      <c r="A1" s="6" t="s">
        <v>10</v>
      </c>
      <c r="B1" s="12" t="s">
        <v>9</v>
      </c>
      <c r="C1" s="13" t="s">
        <v>977</v>
      </c>
      <c r="D1" s="13" t="s">
        <v>860</v>
      </c>
      <c r="E1" s="13" t="s">
        <v>1112</v>
      </c>
      <c r="F1" s="13" t="s">
        <v>978</v>
      </c>
      <c r="G1" s="13" t="s">
        <v>861</v>
      </c>
      <c r="H1" s="13" t="s">
        <v>747</v>
      </c>
      <c r="I1" s="13" t="s">
        <v>194</v>
      </c>
    </row>
    <row r="2" spans="1:9" ht="20.25" thickTop="1">
      <c r="A2" s="114" t="s">
        <v>539</v>
      </c>
      <c r="B2" s="2"/>
      <c r="C2" s="4"/>
      <c r="D2" s="4"/>
      <c r="E2" s="66"/>
      <c r="F2" s="4"/>
      <c r="G2" s="4"/>
      <c r="H2" s="4"/>
      <c r="I2" s="4"/>
    </row>
    <row r="3" spans="1:9" ht="19.5">
      <c r="A3" s="7" t="s">
        <v>552</v>
      </c>
      <c r="B3" s="2" t="s">
        <v>7</v>
      </c>
      <c r="C3" s="4">
        <v>0</v>
      </c>
      <c r="D3" s="4">
        <v>0</v>
      </c>
      <c r="E3" s="66">
        <v>0</v>
      </c>
      <c r="F3" s="4">
        <v>0</v>
      </c>
      <c r="G3" s="4">
        <v>0</v>
      </c>
      <c r="H3" s="4">
        <v>0</v>
      </c>
      <c r="I3" s="4">
        <v>0</v>
      </c>
    </row>
    <row r="4" spans="1:9" ht="19.5">
      <c r="A4" s="7" t="s">
        <v>855</v>
      </c>
      <c r="B4" s="2" t="s">
        <v>854</v>
      </c>
      <c r="C4" s="82">
        <v>72000</v>
      </c>
      <c r="D4" s="82">
        <v>72000</v>
      </c>
      <c r="E4" s="66">
        <v>0</v>
      </c>
      <c r="F4" s="4">
        <v>75775.83</v>
      </c>
      <c r="G4" s="4"/>
      <c r="H4" s="4"/>
      <c r="I4" s="4"/>
    </row>
    <row r="5" spans="1:9" ht="19.5">
      <c r="A5" s="7" t="s">
        <v>553</v>
      </c>
      <c r="B5" s="2" t="s">
        <v>554</v>
      </c>
      <c r="C5" s="4">
        <v>0</v>
      </c>
      <c r="D5" s="4">
        <v>0</v>
      </c>
      <c r="E5" s="66">
        <v>380000</v>
      </c>
      <c r="F5" s="4">
        <v>0</v>
      </c>
      <c r="G5" s="4">
        <v>77338.37</v>
      </c>
      <c r="H5" s="4">
        <v>560000</v>
      </c>
      <c r="I5" s="4">
        <v>0</v>
      </c>
    </row>
    <row r="6" spans="1:9" ht="19.5">
      <c r="A6" s="7"/>
      <c r="B6" s="2"/>
      <c r="C6" s="4"/>
      <c r="D6" s="4"/>
      <c r="E6" s="66"/>
      <c r="F6" s="4"/>
      <c r="G6" s="4"/>
      <c r="H6" s="4"/>
      <c r="I6" s="4"/>
    </row>
    <row r="7" spans="1:9" ht="19.5">
      <c r="A7" s="7"/>
      <c r="B7" s="2" t="s">
        <v>1</v>
      </c>
      <c r="C7" s="4">
        <f aca="true" t="shared" si="0" ref="C7:I7">SUM(C3:C5)</f>
        <v>72000</v>
      </c>
      <c r="D7" s="4">
        <f>SUM(D3:D5)</f>
        <v>72000</v>
      </c>
      <c r="E7" s="4">
        <f t="shared" si="0"/>
        <v>380000</v>
      </c>
      <c r="F7" s="4">
        <f t="shared" si="0"/>
        <v>75775.83</v>
      </c>
      <c r="G7" s="4">
        <f t="shared" si="0"/>
        <v>77338.37</v>
      </c>
      <c r="H7" s="4">
        <f t="shared" si="0"/>
        <v>560000</v>
      </c>
      <c r="I7" s="4">
        <f t="shared" si="0"/>
        <v>0</v>
      </c>
    </row>
    <row r="8" spans="1:9" ht="19.5">
      <c r="A8" s="7"/>
      <c r="B8" s="2"/>
      <c r="C8" s="4"/>
      <c r="D8" s="4"/>
      <c r="E8" s="66"/>
      <c r="F8" s="4"/>
      <c r="G8" s="4"/>
      <c r="H8" s="4"/>
      <c r="I8" s="4"/>
    </row>
    <row r="9" spans="1:9" ht="19.5">
      <c r="A9" s="7"/>
      <c r="B9" s="2"/>
      <c r="C9" s="4"/>
      <c r="D9" s="4"/>
      <c r="E9" s="66"/>
      <c r="F9" s="4"/>
      <c r="G9" s="4"/>
      <c r="H9" s="4"/>
      <c r="I9" s="4"/>
    </row>
    <row r="10" spans="1:9" ht="19.5">
      <c r="A10" s="10" t="s">
        <v>2</v>
      </c>
      <c r="B10" s="2"/>
      <c r="C10" s="4"/>
      <c r="D10" s="4"/>
      <c r="E10" s="66"/>
      <c r="F10" s="4"/>
      <c r="G10" s="4"/>
      <c r="H10" s="4"/>
      <c r="I10" s="4"/>
    </row>
    <row r="11" spans="1:9" ht="19.5">
      <c r="A11" s="7"/>
      <c r="B11" s="2"/>
      <c r="C11" s="4"/>
      <c r="D11" s="4"/>
      <c r="E11" s="66"/>
      <c r="F11" s="4"/>
      <c r="G11" s="4"/>
      <c r="H11" s="4"/>
      <c r="I11" s="4"/>
    </row>
    <row r="12" spans="1:9" ht="19.5">
      <c r="A12" s="7" t="s">
        <v>551</v>
      </c>
      <c r="B12" s="2" t="s">
        <v>127</v>
      </c>
      <c r="C12" s="4">
        <v>40</v>
      </c>
      <c r="D12" s="4">
        <v>25</v>
      </c>
      <c r="E12" s="66">
        <v>58.7</v>
      </c>
      <c r="F12" s="4">
        <v>57.43</v>
      </c>
      <c r="G12" s="4">
        <v>55.45</v>
      </c>
      <c r="H12" s="4">
        <v>30.15</v>
      </c>
      <c r="I12" s="4">
        <v>9.12</v>
      </c>
    </row>
    <row r="13" spans="1:9" ht="19.5">
      <c r="A13" s="7"/>
      <c r="B13" s="2"/>
      <c r="C13" s="4"/>
      <c r="D13" s="4"/>
      <c r="E13" s="66"/>
      <c r="F13" s="4"/>
      <c r="G13" s="4"/>
      <c r="H13" s="4"/>
      <c r="I13" s="4"/>
    </row>
    <row r="14" spans="1:9" ht="19.5">
      <c r="A14" s="7"/>
      <c r="B14" s="2" t="s">
        <v>1</v>
      </c>
      <c r="C14" s="4">
        <f aca="true" t="shared" si="1" ref="C14:I14">SUM(C12)</f>
        <v>40</v>
      </c>
      <c r="D14" s="4">
        <f>SUM(D12)</f>
        <v>25</v>
      </c>
      <c r="E14" s="4">
        <f t="shared" si="1"/>
        <v>58.7</v>
      </c>
      <c r="F14" s="4">
        <f t="shared" si="1"/>
        <v>57.43</v>
      </c>
      <c r="G14" s="4">
        <f t="shared" si="1"/>
        <v>55.45</v>
      </c>
      <c r="H14" s="4">
        <f t="shared" si="1"/>
        <v>30.15</v>
      </c>
      <c r="I14" s="4">
        <f t="shared" si="1"/>
        <v>9.12</v>
      </c>
    </row>
    <row r="15" spans="1:9" ht="19.5">
      <c r="A15" s="7"/>
      <c r="B15" s="2"/>
      <c r="C15" s="4"/>
      <c r="D15" s="4"/>
      <c r="E15" s="66"/>
      <c r="F15" s="4"/>
      <c r="G15" s="4"/>
      <c r="H15" s="4"/>
      <c r="I15" s="4"/>
    </row>
    <row r="16" spans="1:9" ht="19.5">
      <c r="A16" s="7"/>
      <c r="B16" s="1" t="s">
        <v>3</v>
      </c>
      <c r="C16" s="4">
        <f aca="true" t="shared" si="2" ref="C16:I16">SUM(C7+C14)</f>
        <v>72040</v>
      </c>
      <c r="D16" s="4">
        <f>SUM(D7+D14)</f>
        <v>72025</v>
      </c>
      <c r="E16" s="4">
        <f t="shared" si="2"/>
        <v>380058.7</v>
      </c>
      <c r="F16" s="4">
        <f t="shared" si="2"/>
        <v>75833.26</v>
      </c>
      <c r="G16" s="4">
        <f t="shared" si="2"/>
        <v>77393.81999999999</v>
      </c>
      <c r="H16" s="4">
        <f t="shared" si="2"/>
        <v>560030.15</v>
      </c>
      <c r="I16" s="4">
        <f t="shared" si="2"/>
        <v>9.12</v>
      </c>
    </row>
    <row r="17" spans="1:9" ht="19.5">
      <c r="A17" s="7"/>
      <c r="B17" s="2"/>
      <c r="C17" s="4"/>
      <c r="D17" s="4"/>
      <c r="E17" s="66"/>
      <c r="F17" s="4"/>
      <c r="G17" s="4"/>
      <c r="H17" s="4"/>
      <c r="I17" s="4"/>
    </row>
    <row r="18" spans="1:9" ht="19.5">
      <c r="A18" s="7"/>
      <c r="B18" s="2"/>
      <c r="C18" s="4"/>
      <c r="D18" s="4"/>
      <c r="E18" s="66"/>
      <c r="F18" s="4"/>
      <c r="G18" s="4"/>
      <c r="H18" s="4"/>
      <c r="I18" s="4"/>
    </row>
    <row r="19" spans="1:9" ht="19.5">
      <c r="A19" s="7"/>
      <c r="B19" s="2" t="s">
        <v>11</v>
      </c>
      <c r="C19" s="4"/>
      <c r="D19" s="4"/>
      <c r="E19" s="66"/>
      <c r="F19" s="4"/>
      <c r="G19" s="4"/>
      <c r="H19" s="4"/>
      <c r="I19" s="4"/>
    </row>
    <row r="20" spans="1:9" ht="19.5">
      <c r="A20" s="11" t="s">
        <v>11</v>
      </c>
      <c r="B20" s="14"/>
      <c r="C20" s="36"/>
      <c r="D20" s="36"/>
      <c r="E20" s="68"/>
      <c r="F20" s="36"/>
      <c r="G20" s="36"/>
      <c r="H20" s="4"/>
      <c r="I20" s="4"/>
    </row>
    <row r="21" spans="1:9" ht="19.5">
      <c r="A21" s="7"/>
      <c r="B21" s="2"/>
      <c r="C21" s="4"/>
      <c r="D21" s="4"/>
      <c r="E21" s="66"/>
      <c r="F21" s="4"/>
      <c r="G21" s="4"/>
      <c r="H21" s="4"/>
      <c r="I21" s="4"/>
    </row>
    <row r="22" spans="1:9" ht="19.5">
      <c r="A22" s="96" t="s">
        <v>555</v>
      </c>
      <c r="B22" s="78" t="s">
        <v>436</v>
      </c>
      <c r="C22" s="77">
        <v>0</v>
      </c>
      <c r="D22" s="77">
        <v>0</v>
      </c>
      <c r="E22" s="115">
        <v>0</v>
      </c>
      <c r="F22" s="77">
        <v>0</v>
      </c>
      <c r="G22" s="77">
        <v>0</v>
      </c>
      <c r="H22" s="77">
        <v>0</v>
      </c>
      <c r="I22" s="4">
        <v>-46805.25</v>
      </c>
    </row>
    <row r="23" spans="1:9" ht="19.5">
      <c r="A23" s="7" t="s">
        <v>556</v>
      </c>
      <c r="B23" s="2" t="s">
        <v>453</v>
      </c>
      <c r="C23" s="4">
        <v>0</v>
      </c>
      <c r="D23" s="4">
        <v>0</v>
      </c>
      <c r="E23" s="66">
        <v>0</v>
      </c>
      <c r="F23" s="4">
        <v>0</v>
      </c>
      <c r="G23" s="4">
        <v>0</v>
      </c>
      <c r="H23" s="4">
        <v>0</v>
      </c>
      <c r="I23" s="4">
        <v>176</v>
      </c>
    </row>
    <row r="24" spans="1:9" ht="19.5">
      <c r="A24" s="65" t="s">
        <v>761</v>
      </c>
      <c r="B24" s="64" t="s">
        <v>762</v>
      </c>
      <c r="C24" s="82">
        <v>50000</v>
      </c>
      <c r="D24" s="82">
        <v>50000</v>
      </c>
      <c r="E24" s="66">
        <v>42749</v>
      </c>
      <c r="F24" s="4">
        <v>21349.5</v>
      </c>
      <c r="G24" s="4">
        <v>76516</v>
      </c>
      <c r="H24" s="4"/>
      <c r="I24" s="4"/>
    </row>
    <row r="25" spans="1:9" ht="19.5">
      <c r="A25" s="65" t="s">
        <v>1060</v>
      </c>
      <c r="B25" s="64" t="s">
        <v>1061</v>
      </c>
      <c r="C25" s="82">
        <v>5000</v>
      </c>
      <c r="D25" s="82">
        <v>0</v>
      </c>
      <c r="E25" s="66">
        <v>19992.36</v>
      </c>
      <c r="F25" s="4"/>
      <c r="G25" s="4"/>
      <c r="H25" s="4"/>
      <c r="I25" s="4"/>
    </row>
    <row r="26" spans="1:9" ht="19.5">
      <c r="A26" s="65" t="s">
        <v>986</v>
      </c>
      <c r="B26" s="64" t="s">
        <v>18</v>
      </c>
      <c r="C26" s="82">
        <v>25000</v>
      </c>
      <c r="D26" s="82">
        <v>0</v>
      </c>
      <c r="E26" s="66">
        <v>31295.7</v>
      </c>
      <c r="F26" s="4"/>
      <c r="G26" s="4"/>
      <c r="H26" s="4"/>
      <c r="I26" s="4"/>
    </row>
    <row r="27" spans="1:9" ht="19.5">
      <c r="A27" s="7" t="s">
        <v>864</v>
      </c>
      <c r="B27" s="2" t="s">
        <v>363</v>
      </c>
      <c r="C27" s="82">
        <v>15000</v>
      </c>
      <c r="D27" s="82">
        <v>20000</v>
      </c>
      <c r="E27" s="66">
        <v>25400.9</v>
      </c>
      <c r="F27" s="4">
        <v>43242.1</v>
      </c>
      <c r="G27" s="4"/>
      <c r="H27" s="4"/>
      <c r="I27" s="4"/>
    </row>
    <row r="28" spans="1:9" ht="19.5">
      <c r="A28" s="7"/>
      <c r="B28" s="2"/>
      <c r="C28" s="4"/>
      <c r="D28" s="4"/>
      <c r="E28" s="66"/>
      <c r="F28" s="4"/>
      <c r="G28" s="4"/>
      <c r="H28" s="4"/>
      <c r="I28" s="4"/>
    </row>
    <row r="29" spans="1:9" ht="19.5">
      <c r="A29" s="7"/>
      <c r="B29" s="2" t="s">
        <v>1</v>
      </c>
      <c r="C29" s="4">
        <f aca="true" t="shared" si="3" ref="C29:I29">SUM(C22:C27)</f>
        <v>95000</v>
      </c>
      <c r="D29" s="4">
        <f>SUM(D22:D27)</f>
        <v>70000</v>
      </c>
      <c r="E29" s="4">
        <f t="shared" si="3"/>
        <v>119437.95999999999</v>
      </c>
      <c r="F29" s="4">
        <f t="shared" si="3"/>
        <v>64591.6</v>
      </c>
      <c r="G29" s="4">
        <f t="shared" si="3"/>
        <v>76516</v>
      </c>
      <c r="H29" s="4">
        <f t="shared" si="3"/>
        <v>0</v>
      </c>
      <c r="I29" s="4">
        <f t="shared" si="3"/>
        <v>-46629.25</v>
      </c>
    </row>
    <row r="30" spans="1:9" ht="19.5">
      <c r="A30" s="7"/>
      <c r="B30" s="2"/>
      <c r="C30" s="4"/>
      <c r="D30" s="4"/>
      <c r="E30" s="66"/>
      <c r="F30" s="4"/>
      <c r="G30" s="4"/>
      <c r="H30" s="4"/>
      <c r="I30" s="4"/>
    </row>
    <row r="31" spans="1:9" ht="19.5">
      <c r="A31" s="7"/>
      <c r="B31" s="2"/>
      <c r="C31" s="4"/>
      <c r="D31" s="4"/>
      <c r="E31" s="66"/>
      <c r="F31" s="4"/>
      <c r="G31" s="4"/>
      <c r="H31" s="4"/>
      <c r="I31" s="4"/>
    </row>
    <row r="32" spans="1:9" ht="19.5">
      <c r="A32" s="7"/>
      <c r="B32" s="2"/>
      <c r="C32" s="4"/>
      <c r="D32" s="4"/>
      <c r="E32" s="66"/>
      <c r="F32" s="4"/>
      <c r="G32" s="4"/>
      <c r="H32" s="4"/>
      <c r="I32" s="4"/>
    </row>
    <row r="33" spans="1:9" ht="19.5">
      <c r="A33" s="7"/>
      <c r="B33" s="2"/>
      <c r="C33" s="4"/>
      <c r="D33" s="4"/>
      <c r="E33" s="66"/>
      <c r="F33" s="4"/>
      <c r="G33" s="4"/>
      <c r="H33" s="4"/>
      <c r="I33" s="4"/>
    </row>
    <row r="34" spans="1:9" ht="19.5">
      <c r="A34" s="7"/>
      <c r="B34" s="1" t="s">
        <v>5</v>
      </c>
      <c r="C34" s="4">
        <f>SUM(C29+C31)</f>
        <v>95000</v>
      </c>
      <c r="D34" s="4">
        <f>SUM(D29+D31)</f>
        <v>70000</v>
      </c>
      <c r="E34" s="4">
        <f>SUM(E29+E31)</f>
        <v>119437.95999999999</v>
      </c>
      <c r="F34" s="4">
        <f>SUM(F29+F31)</f>
        <v>64591.6</v>
      </c>
      <c r="G34" s="4">
        <f>SUM(G29)</f>
        <v>76516</v>
      </c>
      <c r="H34" s="4">
        <f>SUM(H29+H31)</f>
        <v>0</v>
      </c>
      <c r="I34" s="4">
        <f>SUM(I29)</f>
        <v>-46629.25</v>
      </c>
    </row>
    <row r="35" spans="1:9" ht="19.5">
      <c r="A35" s="7"/>
      <c r="B35" s="2"/>
      <c r="C35" s="4"/>
      <c r="D35" s="4"/>
      <c r="E35" s="66"/>
      <c r="F35" s="4"/>
      <c r="G35" s="4"/>
      <c r="H35" s="4"/>
      <c r="I35" s="4"/>
    </row>
    <row r="36" spans="1:9" ht="19.5">
      <c r="A36" s="7"/>
      <c r="B36" s="2"/>
      <c r="C36" s="4"/>
      <c r="D36" s="4"/>
      <c r="E36" s="66"/>
      <c r="F36" s="4"/>
      <c r="G36" s="4"/>
      <c r="H36" s="4"/>
      <c r="I36" s="4"/>
    </row>
    <row r="37" spans="1:9" ht="19.5">
      <c r="A37" s="8" t="s">
        <v>6</v>
      </c>
      <c r="B37" s="2"/>
      <c r="C37" s="4">
        <f aca="true" t="shared" si="4" ref="C37:I37">SUM(C34)</f>
        <v>95000</v>
      </c>
      <c r="D37" s="4">
        <f>SUM(D34)</f>
        <v>70000</v>
      </c>
      <c r="E37" s="4">
        <f t="shared" si="4"/>
        <v>119437.95999999999</v>
      </c>
      <c r="F37" s="4">
        <f t="shared" si="4"/>
        <v>64591.6</v>
      </c>
      <c r="G37" s="4">
        <f t="shared" si="4"/>
        <v>76516</v>
      </c>
      <c r="H37" s="4">
        <f t="shared" si="4"/>
        <v>0</v>
      </c>
      <c r="I37" s="4">
        <f t="shared" si="4"/>
        <v>-46629.25</v>
      </c>
    </row>
    <row r="38" spans="1:9" ht="19.5">
      <c r="A38" s="8" t="s">
        <v>7</v>
      </c>
      <c r="B38" s="2"/>
      <c r="C38" s="4">
        <f aca="true" t="shared" si="5" ref="C38:I38">SUM(C16)</f>
        <v>72040</v>
      </c>
      <c r="D38" s="4">
        <f>SUM(D16)</f>
        <v>72025</v>
      </c>
      <c r="E38" s="4">
        <f t="shared" si="5"/>
        <v>380058.7</v>
      </c>
      <c r="F38" s="4">
        <f t="shared" si="5"/>
        <v>75833.26</v>
      </c>
      <c r="G38" s="4">
        <f t="shared" si="5"/>
        <v>77393.81999999999</v>
      </c>
      <c r="H38" s="4">
        <f t="shared" si="5"/>
        <v>560030.15</v>
      </c>
      <c r="I38" s="4">
        <f t="shared" si="5"/>
        <v>9.12</v>
      </c>
    </row>
    <row r="39" spans="1:9" ht="19.5">
      <c r="A39" s="7"/>
      <c r="B39" s="2"/>
      <c r="C39" s="4"/>
      <c r="D39" s="4"/>
      <c r="E39" s="66"/>
      <c r="F39" s="4"/>
      <c r="G39" s="4"/>
      <c r="H39" s="4"/>
      <c r="I39" s="4"/>
    </row>
    <row r="40" spans="1:9" ht="19.5">
      <c r="A40" s="31" t="s">
        <v>8</v>
      </c>
      <c r="B40" s="2"/>
      <c r="C40" s="4">
        <f aca="true" t="shared" si="6" ref="C40:I40">SUM(C38-C37)</f>
        <v>-22960</v>
      </c>
      <c r="D40" s="4">
        <f t="shared" si="6"/>
        <v>2025</v>
      </c>
      <c r="E40" s="4">
        <f t="shared" si="6"/>
        <v>260620.74000000002</v>
      </c>
      <c r="F40" s="4">
        <f t="shared" si="6"/>
        <v>11241.659999999996</v>
      </c>
      <c r="G40" s="4">
        <f t="shared" si="6"/>
        <v>877.8199999999924</v>
      </c>
      <c r="H40" s="4">
        <f t="shared" si="6"/>
        <v>560030.15</v>
      </c>
      <c r="I40" s="4">
        <f t="shared" si="6"/>
        <v>46638.37</v>
      </c>
    </row>
    <row r="41" spans="1:9" ht="19.5">
      <c r="A41" s="31"/>
      <c r="B41" s="2"/>
      <c r="C41" s="4"/>
      <c r="D41" s="4"/>
      <c r="E41" s="4"/>
      <c r="F41" s="4"/>
      <c r="G41" s="4"/>
      <c r="H41" s="4"/>
      <c r="I41" s="4"/>
    </row>
    <row r="42" spans="1:9" ht="19.5">
      <c r="A42" s="31"/>
      <c r="B42" s="2"/>
      <c r="C42" s="4"/>
      <c r="D42" s="4"/>
      <c r="E42" s="4"/>
      <c r="F42" s="4"/>
      <c r="G42" s="4"/>
      <c r="H42" s="4"/>
      <c r="I42" s="4"/>
    </row>
    <row r="43" spans="1:5" ht="15.75">
      <c r="A43" s="17"/>
      <c r="E43" s="75"/>
    </row>
    <row r="44" spans="1:5" ht="15.75">
      <c r="A44" s="196" t="s">
        <v>1105</v>
      </c>
      <c r="B44" s="151"/>
      <c r="E44" s="75"/>
    </row>
    <row r="45" ht="15.75">
      <c r="A45" s="201"/>
    </row>
    <row r="46" spans="1:2" ht="15.75">
      <c r="A46" s="199" t="s">
        <v>994</v>
      </c>
      <c r="B46" s="200">
        <v>20000</v>
      </c>
    </row>
    <row r="47" spans="1:2" ht="15.75">
      <c r="A47" s="168" t="s">
        <v>993</v>
      </c>
      <c r="B47" s="197">
        <v>35000</v>
      </c>
    </row>
    <row r="48" spans="1:2" ht="15.75">
      <c r="A48" s="168" t="s">
        <v>1055</v>
      </c>
      <c r="B48" s="197">
        <v>50000</v>
      </c>
    </row>
    <row r="49" spans="1:2" ht="15.75">
      <c r="A49" s="168"/>
      <c r="B49" s="198"/>
    </row>
    <row r="50" spans="1:2" ht="15.75">
      <c r="A50" s="168" t="s">
        <v>995</v>
      </c>
      <c r="B50" s="198"/>
    </row>
    <row r="51" spans="1:2" ht="15.75">
      <c r="A51" s="168"/>
      <c r="B51" s="198"/>
    </row>
    <row r="52" spans="1:2" ht="15.75">
      <c r="A52" s="168"/>
      <c r="B52" s="198"/>
    </row>
    <row r="53" spans="1:7" ht="15.75">
      <c r="A53" s="168" t="s">
        <v>20</v>
      </c>
      <c r="B53" s="198" t="s">
        <v>20</v>
      </c>
      <c r="C53" s="18" t="s">
        <v>20</v>
      </c>
      <c r="D53" s="18" t="s">
        <v>20</v>
      </c>
      <c r="E53" s="220" t="s">
        <v>20</v>
      </c>
      <c r="F53" s="18" t="s">
        <v>20</v>
      </c>
      <c r="G53" s="18" t="s">
        <v>20</v>
      </c>
    </row>
    <row r="54" spans="1:7" ht="15.75">
      <c r="A54" s="168" t="s">
        <v>1087</v>
      </c>
      <c r="B54" s="198"/>
      <c r="C54" s="18">
        <v>20000</v>
      </c>
      <c r="D54" s="18">
        <v>53000</v>
      </c>
      <c r="E54" s="220" t="s">
        <v>1092</v>
      </c>
      <c r="F54" s="18">
        <v>11500</v>
      </c>
      <c r="G54" s="18">
        <v>14650</v>
      </c>
    </row>
    <row r="55" spans="1:7" ht="15.75">
      <c r="A55" s="168" t="s">
        <v>1088</v>
      </c>
      <c r="B55" s="198"/>
      <c r="C55" s="18">
        <v>12000</v>
      </c>
      <c r="D55" s="18">
        <v>12000</v>
      </c>
      <c r="E55" s="220" t="s">
        <v>1092</v>
      </c>
      <c r="F55" s="18">
        <v>12000</v>
      </c>
      <c r="G55" s="18">
        <v>12000</v>
      </c>
    </row>
    <row r="56" spans="1:7" ht="15.75">
      <c r="A56" s="168" t="s">
        <v>1089</v>
      </c>
      <c r="B56" s="198" t="s">
        <v>1111</v>
      </c>
      <c r="C56" s="18">
        <v>50000</v>
      </c>
      <c r="D56" s="18">
        <v>50000</v>
      </c>
      <c r="E56" s="220" t="s">
        <v>1092</v>
      </c>
      <c r="F56" s="18">
        <v>50000</v>
      </c>
      <c r="G56" s="18">
        <v>50000</v>
      </c>
    </row>
    <row r="57" spans="1:7" ht="15.75">
      <c r="A57" s="168" t="s">
        <v>1090</v>
      </c>
      <c r="B57" s="15" t="s">
        <v>1097</v>
      </c>
      <c r="C57" s="18">
        <v>50000</v>
      </c>
      <c r="D57" s="18">
        <v>50000</v>
      </c>
      <c r="E57" s="220" t="s">
        <v>1092</v>
      </c>
      <c r="F57" s="18">
        <v>50000</v>
      </c>
      <c r="G57" s="18">
        <v>50000</v>
      </c>
    </row>
    <row r="58" spans="1:7" ht="15.75">
      <c r="A58" s="168" t="s">
        <v>1093</v>
      </c>
      <c r="B58" s="15" t="s">
        <v>1094</v>
      </c>
      <c r="C58" s="18">
        <v>7500</v>
      </c>
      <c r="D58" s="18">
        <v>7500</v>
      </c>
      <c r="E58" s="220" t="s">
        <v>1092</v>
      </c>
      <c r="F58" s="18">
        <v>7500</v>
      </c>
      <c r="G58" s="18">
        <v>7500</v>
      </c>
    </row>
    <row r="59" spans="1:5" ht="15.75">
      <c r="A59" s="168"/>
      <c r="B59" s="15" t="s">
        <v>1102</v>
      </c>
      <c r="E59" s="220"/>
    </row>
    <row r="60" spans="1:7" ht="15.75">
      <c r="A60" s="17" t="s">
        <v>1091</v>
      </c>
      <c r="B60" s="15" t="s">
        <v>1095</v>
      </c>
      <c r="C60" s="18">
        <v>10000</v>
      </c>
      <c r="D60" s="18">
        <v>10000</v>
      </c>
      <c r="E60" s="220" t="s">
        <v>1092</v>
      </c>
      <c r="F60" s="18">
        <v>10000</v>
      </c>
      <c r="G60" s="18">
        <v>10000</v>
      </c>
    </row>
    <row r="61" spans="1:2" ht="15.75">
      <c r="A61" s="17"/>
      <c r="B61" s="15" t="s">
        <v>1096</v>
      </c>
    </row>
    <row r="62" spans="1:7" ht="15.75">
      <c r="A62" s="17" t="s">
        <v>1098</v>
      </c>
      <c r="B62" s="15" t="s">
        <v>1099</v>
      </c>
      <c r="C62" s="18">
        <v>0</v>
      </c>
      <c r="D62" s="18">
        <v>0</v>
      </c>
      <c r="E62" s="221" t="s">
        <v>1092</v>
      </c>
      <c r="F62" s="18">
        <v>0</v>
      </c>
      <c r="G62" s="18">
        <v>0</v>
      </c>
    </row>
    <row r="63" spans="1:5" ht="15.75">
      <c r="A63" s="17" t="s">
        <v>1100</v>
      </c>
      <c r="B63" s="15" t="s">
        <v>1101</v>
      </c>
      <c r="E63" s="221"/>
    </row>
    <row r="64" spans="1:5" ht="15.75">
      <c r="A64" s="17" t="s">
        <v>1103</v>
      </c>
      <c r="B64" s="15" t="s">
        <v>1104</v>
      </c>
      <c r="E64" s="221"/>
    </row>
    <row r="65" spans="1:5" ht="15.75">
      <c r="A65" s="17"/>
      <c r="E65" s="221"/>
    </row>
    <row r="66" spans="1:5" ht="15.75">
      <c r="A66" s="17"/>
      <c r="E66" s="221"/>
    </row>
    <row r="67" spans="1:7" ht="15.75">
      <c r="A67" s="17"/>
      <c r="C67" s="18">
        <f>SUM(C54:C63)</f>
        <v>149500</v>
      </c>
      <c r="D67" s="18">
        <f>SUM(D54:D63)</f>
        <v>182500</v>
      </c>
      <c r="E67" s="18">
        <f>SUM(E54:E63)</f>
        <v>0</v>
      </c>
      <c r="F67" s="18">
        <f>SUM(F54:F63)</f>
        <v>141000</v>
      </c>
      <c r="G67" s="18">
        <f>SUM(G54:G63)</f>
        <v>144150</v>
      </c>
    </row>
    <row r="68" spans="1:5" ht="15.75">
      <c r="A68" s="17"/>
      <c r="E68" s="221"/>
    </row>
    <row r="69" spans="1:5" ht="15.75">
      <c r="A69" s="17"/>
      <c r="E69" s="221"/>
    </row>
    <row r="70" spans="1:5" ht="15.75">
      <c r="A70" s="17"/>
      <c r="E70" s="221"/>
    </row>
    <row r="71" ht="15.75">
      <c r="A71" s="17"/>
    </row>
    <row r="72" ht="15.75">
      <c r="A72" s="17"/>
    </row>
    <row r="73" ht="15.75">
      <c r="A73" s="17"/>
    </row>
    <row r="74" ht="15.75">
      <c r="A74" s="17"/>
    </row>
    <row r="75" ht="15.75">
      <c r="A75" s="17"/>
    </row>
    <row r="76" ht="15.75">
      <c r="A76" s="17"/>
    </row>
    <row r="77" ht="15.75">
      <c r="A77" s="17"/>
    </row>
    <row r="78" ht="15.75">
      <c r="A78" s="17"/>
    </row>
    <row r="79" ht="15.75">
      <c r="A79" s="17"/>
    </row>
    <row r="80" ht="15.75">
      <c r="A80" s="17"/>
    </row>
    <row r="81" ht="15.75">
      <c r="A81" s="17"/>
    </row>
    <row r="82" ht="15.75">
      <c r="A82" s="17"/>
    </row>
    <row r="83" ht="15.75">
      <c r="A83" s="17"/>
    </row>
    <row r="84" ht="15.75">
      <c r="A84" s="17"/>
    </row>
    <row r="85" ht="15.75">
      <c r="A85" s="17"/>
    </row>
    <row r="86" ht="15.75">
      <c r="A86" s="17"/>
    </row>
    <row r="87" ht="15.75">
      <c r="A87" s="17"/>
    </row>
  </sheetData>
  <sheetProtection/>
  <printOptions gridLines="1" verticalCentered="1"/>
  <pageMargins left="0.75" right="0.75" top="1" bottom="1" header="0.5" footer="0.5"/>
  <pageSetup horizontalDpi="600" verticalDpi="600" orientation="landscape" scale="53" r:id="rId1"/>
  <headerFooter alignWithMargins="0">
    <oddHeader>&amp;C&amp;"MS Sans Serif,Bold"&amp;14 05 - WATER RESERVE FUND
East Petersburg Borough
2018 Budget</oddHeader>
    <oddFooter xml:space="preserve">&amp;LWATER RESERVE FUND&amp;C&amp;P of &amp;N&amp;RRevised &amp;D </oddFoot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1998 BUDGET</dc:title>
  <dc:subject/>
  <dc:creator>North Lebanon Township</dc:creator>
  <cp:keywords/>
  <dc:description/>
  <cp:lastModifiedBy>Robin Hemperly</cp:lastModifiedBy>
  <cp:lastPrinted>2017-10-26T19:26:13Z</cp:lastPrinted>
  <dcterms:created xsi:type="dcterms:W3CDTF">1998-04-02T16:55:28Z</dcterms:created>
  <dcterms:modified xsi:type="dcterms:W3CDTF">2017-11-08T20:05:27Z</dcterms:modified>
  <cp:category/>
  <cp:version/>
  <cp:contentType/>
  <cp:contentStatus/>
</cp:coreProperties>
</file>